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8" i="1" l="1"/>
  <c r="L15" i="1"/>
  <c r="L10" i="1"/>
  <c r="K12" i="1"/>
  <c r="J12" i="1"/>
  <c r="C134" i="1"/>
  <c r="C135" i="1"/>
  <c r="C133" i="1"/>
  <c r="C80" i="1"/>
  <c r="C78" i="1"/>
  <c r="K10" i="1" l="1"/>
  <c r="D15" i="1"/>
  <c r="C55" i="1"/>
  <c r="C31" i="1"/>
  <c r="C33" i="1"/>
  <c r="J15" i="1"/>
  <c r="J56" i="1"/>
  <c r="C128" i="1"/>
  <c r="L129" i="1"/>
  <c r="J84" i="1"/>
  <c r="J71" i="1"/>
  <c r="I129" i="1" l="1"/>
  <c r="J129" i="1"/>
  <c r="C54" i="1"/>
  <c r="C52" i="1"/>
  <c r="C49" i="1"/>
  <c r="C44" i="1"/>
  <c r="C30" i="1"/>
  <c r="C26" i="1"/>
  <c r="C24" i="1"/>
  <c r="C35" i="1"/>
  <c r="C120" i="1"/>
  <c r="C113" i="1"/>
  <c r="C100" i="1"/>
  <c r="C127" i="1"/>
  <c r="C125" i="1"/>
  <c r="C123" i="1"/>
  <c r="C121" i="1"/>
  <c r="C119" i="1"/>
  <c r="C118" i="1"/>
  <c r="J114" i="1"/>
  <c r="C112" i="1"/>
  <c r="C111" i="1"/>
  <c r="C110" i="1"/>
  <c r="C106" i="1"/>
  <c r="I57" i="1"/>
  <c r="C124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GJ96" i="1"/>
  <c r="GK96" i="1"/>
  <c r="GL96" i="1"/>
  <c r="GM96" i="1"/>
  <c r="GN96" i="1"/>
  <c r="GO96" i="1"/>
  <c r="GP96" i="1"/>
  <c r="GQ96" i="1"/>
  <c r="GR96" i="1"/>
  <c r="GS96" i="1"/>
  <c r="GT96" i="1"/>
  <c r="GU96" i="1"/>
  <c r="GV96" i="1"/>
  <c r="GW96" i="1"/>
  <c r="GX96" i="1"/>
  <c r="GY96" i="1"/>
  <c r="GZ96" i="1"/>
  <c r="HA96" i="1"/>
  <c r="HB96" i="1"/>
  <c r="HC96" i="1"/>
  <c r="HD96" i="1"/>
  <c r="HE96" i="1"/>
  <c r="HF96" i="1"/>
  <c r="HG96" i="1"/>
  <c r="HH96" i="1"/>
  <c r="HI96" i="1"/>
  <c r="HJ96" i="1"/>
  <c r="HK96" i="1"/>
  <c r="HL96" i="1"/>
  <c r="HM96" i="1"/>
  <c r="HN96" i="1"/>
  <c r="HO96" i="1"/>
  <c r="HP96" i="1"/>
  <c r="HQ96" i="1"/>
  <c r="HR96" i="1"/>
  <c r="HS96" i="1"/>
  <c r="HT96" i="1"/>
  <c r="HU96" i="1"/>
  <c r="HV96" i="1"/>
  <c r="HW96" i="1"/>
  <c r="HX96" i="1"/>
  <c r="HY96" i="1"/>
  <c r="HZ96" i="1"/>
  <c r="IA96" i="1"/>
  <c r="IB96" i="1"/>
  <c r="IC96" i="1"/>
  <c r="ID96" i="1"/>
  <c r="IE96" i="1"/>
  <c r="IF96" i="1"/>
  <c r="IG96" i="1"/>
  <c r="IH96" i="1"/>
  <c r="II96" i="1"/>
  <c r="IJ96" i="1"/>
  <c r="IK96" i="1"/>
  <c r="IL96" i="1"/>
  <c r="IM96" i="1"/>
  <c r="IN96" i="1"/>
  <c r="IO96" i="1"/>
  <c r="IP96" i="1"/>
  <c r="IQ96" i="1"/>
  <c r="IR96" i="1"/>
  <c r="IS96" i="1"/>
  <c r="IT96" i="1"/>
  <c r="IU96" i="1"/>
  <c r="IV96" i="1"/>
  <c r="IW96" i="1"/>
  <c r="J96" i="1"/>
  <c r="J13" i="1" s="1"/>
  <c r="J10" i="1" s="1"/>
  <c r="C23" i="1"/>
  <c r="C28" i="1"/>
  <c r="C29" i="1"/>
  <c r="C34" i="1"/>
  <c r="C38" i="1"/>
  <c r="C42" i="1"/>
  <c r="C43" i="1"/>
  <c r="C51" i="1"/>
  <c r="C53" i="1"/>
  <c r="IW129" i="1"/>
  <c r="K129" i="1"/>
  <c r="M44" i="1"/>
  <c r="M49" i="1" s="1"/>
  <c r="M46" i="1"/>
  <c r="M43" i="1"/>
  <c r="M42" i="1"/>
  <c r="H129" i="1"/>
  <c r="F129" i="1"/>
  <c r="E129" i="1"/>
  <c r="D129" i="1"/>
  <c r="C126" i="1"/>
  <c r="I114" i="1"/>
  <c r="H114" i="1"/>
  <c r="G114" i="1"/>
  <c r="D114" i="1"/>
  <c r="C114" i="1" s="1"/>
  <c r="C109" i="1"/>
  <c r="C108" i="1"/>
  <c r="C107" i="1"/>
  <c r="C105" i="1"/>
  <c r="C104" i="1"/>
  <c r="C103" i="1"/>
  <c r="C102" i="1"/>
  <c r="C101" i="1"/>
  <c r="I96" i="1"/>
  <c r="H96" i="1"/>
  <c r="G96" i="1"/>
  <c r="F96" i="1"/>
  <c r="E96" i="1"/>
  <c r="C92" i="1"/>
  <c r="C91" i="1"/>
  <c r="C90" i="1"/>
  <c r="C89" i="1"/>
  <c r="C88" i="1"/>
  <c r="I84" i="1"/>
  <c r="G84" i="1"/>
  <c r="E84" i="1"/>
  <c r="D84" i="1"/>
  <c r="C83" i="1"/>
  <c r="C82" i="1"/>
  <c r="C81" i="1"/>
  <c r="C79" i="1"/>
  <c r="C77" i="1"/>
  <c r="C76" i="1"/>
  <c r="I71" i="1"/>
  <c r="H71" i="1"/>
  <c r="G71" i="1"/>
  <c r="E71" i="1"/>
  <c r="D71" i="1"/>
  <c r="C71" i="1" s="1"/>
  <c r="C70" i="1"/>
  <c r="C69" i="1"/>
  <c r="C66" i="1"/>
  <c r="C65" i="1"/>
  <c r="C63" i="1"/>
  <c r="C62" i="1"/>
  <c r="C61" i="1"/>
  <c r="H57" i="1"/>
  <c r="G57" i="1"/>
  <c r="D57" i="1"/>
  <c r="C48" i="1"/>
  <c r="C46" i="1"/>
  <c r="C45" i="1"/>
  <c r="C41" i="1"/>
  <c r="E39" i="1"/>
  <c r="E57" i="1" s="1"/>
  <c r="E10" i="1" s="1"/>
  <c r="C37" i="1"/>
  <c r="C36" i="1"/>
  <c r="C32" i="1"/>
  <c r="C27" i="1"/>
  <c r="C25" i="1"/>
  <c r="F19" i="1"/>
  <c r="F15" i="1"/>
  <c r="H13" i="1"/>
  <c r="H19" i="1" s="1"/>
  <c r="F13" i="1"/>
  <c r="E12" i="1"/>
  <c r="D12" i="1"/>
  <c r="C12" i="1" s="1"/>
  <c r="C11" i="1"/>
  <c r="H10" i="1"/>
  <c r="G10" i="1"/>
  <c r="G15" i="1" s="1"/>
  <c r="F10" i="1"/>
  <c r="D10" i="1"/>
  <c r="K19" i="1" l="1"/>
  <c r="K15" i="1" s="1"/>
  <c r="I15" i="1"/>
  <c r="D13" i="1"/>
  <c r="C39" i="1"/>
  <c r="C84" i="1"/>
  <c r="I13" i="1"/>
  <c r="I19" i="1"/>
  <c r="I10" i="1"/>
  <c r="IW10" i="1"/>
  <c r="C96" i="1"/>
  <c r="C57" i="1"/>
  <c r="C13" i="1"/>
  <c r="C10" i="1" s="1"/>
  <c r="C75" i="1"/>
  <c r="M57" i="1"/>
  <c r="M48" i="1"/>
  <c r="H15" i="1"/>
  <c r="C15" i="1" s="1"/>
  <c r="C19" i="1"/>
  <c r="C129" i="1"/>
</calcChain>
</file>

<file path=xl/sharedStrings.xml><?xml version="1.0" encoding="utf-8"?>
<sst xmlns="http://schemas.openxmlformats.org/spreadsheetml/2006/main" count="142" uniqueCount="100">
  <si>
    <t>№ строки</t>
  </si>
  <si>
    <t>Наименование мероприятия/источники расходов на финансирование</t>
  </si>
  <si>
    <t>Объем расходов на выполнение мероприятия за счет всех источников ресурсного обеспечения (тыс. руб.)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</si>
  <si>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</si>
  <si>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</si>
  <si>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</si>
  <si>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</si>
  <si>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</si>
  <si>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</si>
  <si>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</si>
  <si>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</si>
  <si>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</si>
  <si>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</si>
  <si>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ВСЕГО по муниципальной программе, в том числе</t>
  </si>
  <si>
    <t>федеральный бюджет</t>
  </si>
  <si>
    <t>областной бюджет</t>
  </si>
  <si>
    <t xml:space="preserve">местный бюджет           </t>
  </si>
  <si>
    <t xml:space="preserve">Всего по направлению     </t>
  </si>
  <si>
    <t xml:space="preserve">"Прочие нужды", </t>
  </si>
  <si>
    <t xml:space="preserve">в том числе              </t>
  </si>
  <si>
    <t>Цель 1. Создание условий для устойчивого развития объектов внешнего благоустройства на территории городского округа Пелым</t>
  </si>
  <si>
    <t>Задача 1.1. Комплексное благоустройство дворовых территорий многоквартирных домов</t>
  </si>
  <si>
    <t>Мероприятие 1.1. Содержание источников нецентрализованного водоснабжения, всего, из них</t>
  </si>
  <si>
    <t>местный бюджет</t>
  </si>
  <si>
    <t xml:space="preserve"> Мероприятие 1.2.  Проведение лабораторного контроля качества воды источников нецентрализованного водоснабжения, всего, из них:</t>
  </si>
  <si>
    <t>Мероприятие 1.3. Обустройство детской игровой площадки, всего, из них:</t>
  </si>
  <si>
    <t xml:space="preserve"> Меропритие 1.4. Содержание детских игровых площадок, всего, из них: </t>
  </si>
  <si>
    <t xml:space="preserve">Мероприятие 1.5. Регулирование численности безнадзорных животных, всего, из них: </t>
  </si>
  <si>
    <t xml:space="preserve">Мероприятие 1.6. Акарицидная дератизационная обработка мест общего пользования, всего, из них:                        </t>
  </si>
  <si>
    <t>Мероприятие 1.7. Ремонт подъездов к дворовым территориям многоквартирных домов, всего,  из них:</t>
  </si>
  <si>
    <t>Мероприятие 1.8. Прочие мероприятия по благоустройству, в т.ч.: обустройство туалетов не канализованных домов № 1,2,3,4  по ул. Железнодорожная;  озеленение (формовочная и омолаживающая обрезка тополей); приобретение указателей с наименованиями улиц и номерами домов; обустройство кладбища в п. Пелым; содержание мест захоронения (кладбищ);  обустройство тротуара по ул. К.Маркса; заключение договоров по привлечению к работам по благоустройству с центром занятости; разработка сметной документации; проведение экспертизы сметной документации и т.д., всего, из них:</t>
  </si>
  <si>
    <t>Задача 1.2. Организация в границах городского округа Пелым уличного освещения</t>
  </si>
  <si>
    <t xml:space="preserve">Мероприятие 1.9. Реконструкция сетей уличного освещения, всего, из них: </t>
  </si>
  <si>
    <t xml:space="preserve">Мероприятие 1.10. Содержание светильников уличного освещения и оплата электроэнергии, всего, из них: </t>
  </si>
  <si>
    <t>Мероприятие 1.11. Приобретение светильников уличного освещения, всего, из них:</t>
  </si>
  <si>
    <t>Задача 1.3. Улучшение санитарного состояния территории городского округа Пелым</t>
  </si>
  <si>
    <t xml:space="preserve">Мероприятие 1.12. Организация санитарной очистки территории городского округа (в т.ч. приобретение инвентаря, транспортные услуги по вывозу мусора), всего, из них: </t>
  </si>
  <si>
    <t>Задача 1.4. Ликвидация ветхих аварийных объектов недвижимости</t>
  </si>
  <si>
    <t xml:space="preserve">Мероприятие 1.13. Проведение работ по сносу аварийных домов, всего, из них: </t>
  </si>
  <si>
    <t>местный бюджет:</t>
  </si>
  <si>
    <t>Мероприятие 1.14  "Содержание мест (площадок) накопления ТКО</t>
  </si>
  <si>
    <t>итого по подпрограмме 1</t>
  </si>
  <si>
    <t>Подпрограмма 2.  «Энергосбережение и повышение энергетической эффективности  на территории городского округа Пелым»</t>
  </si>
  <si>
    <t xml:space="preserve">          Цель 2. Повышение эффективности использования  энергетических ресурсов объектами соцкультбыта и предприятиями ЖКХ без ущемления интересов потребителей, снижение затрат бюджета на приобретение топливно-энергетических ресурсов, улучшение финансового состояния предприятий ЖКХ за счет снижения платежей за энергоресурсы, стимулирование проведения энергосберегающей политики производителями и потребителями энергетических ресурсов на основе экономической заинтересованности</t>
  </si>
  <si>
    <t>Задача 2.1 Создание целостной системы управления энергосбережения</t>
  </si>
  <si>
    <t>Мероприятие 2.1 Модернизация уличного освещения, всего, из них:</t>
  </si>
  <si>
    <t xml:space="preserve">местный бюджет </t>
  </si>
  <si>
    <t>Мероприятие 2.5 Постановка бесхозяйных объектов на кадастровый учёт</t>
  </si>
  <si>
    <t>итого по подпрограмме 2</t>
  </si>
  <si>
    <t>Подпрограмма 3.  «Переселение жителей на территории городского округа Пелым из ветхого аварийного жилого фонда» финансирования и привлечения внебюджетных ресурсов, средств областного бюджета</t>
  </si>
  <si>
    <t xml:space="preserve">     Цель 3.: Ликвидация ветхого и аварийного жилищного фонда на территории городского округа Пелым с учетом реальных возможностей бюджетного финансирования и привлечения внебюджетных ресурсов, средств областного бюджета </t>
  </si>
  <si>
    <t xml:space="preserve">Задача 3.1: Отселение граждан из ветхих и аварийных домов.                                         </t>
  </si>
  <si>
    <t xml:space="preserve">Мероприятие 3.1 Предоставление гражданам, отселяемых из ветхих домов, жилых помещений, построенных (приобретенных) за счет средств бюджета города, всего, из них: </t>
  </si>
  <si>
    <t xml:space="preserve">областной бюджет </t>
  </si>
  <si>
    <t>Мероприятие 3.2 Предоставление гражданам, переселяемых из аварийного жилищного фонда, жилых помещений приобретенных на вторичном рынке,всего, из них:</t>
  </si>
  <si>
    <t xml:space="preserve">Мероприятие 3.3            Строительство жилых помещений для предоставления гражданам, переселяемым из аварийного жилищного фонда,                              всего из них: </t>
  </si>
  <si>
    <t>итого по подпрограмме 3</t>
  </si>
  <si>
    <t>Подпрограмма 4. "Содержание и капитальный ремонт общего имущества  муниципального жилищного фонда на территории городского округа Пелым"</t>
  </si>
  <si>
    <t>Цель 4. Повышение комфортности и безопасности проживания населения, за счет развития и поддержки жилищного и коммунального хозяйства в многоквартирных домах на территории городского округа Пелым</t>
  </si>
  <si>
    <t xml:space="preserve">           Задача 4.1: Содержание муниципального имущества, соразмерно муниципальной доле собственности этого имущества</t>
  </si>
  <si>
    <t xml:space="preserve">Мероприятие 4.1 Капитальный ремонт общего имущества многоквартирных домов, всего из них: </t>
  </si>
  <si>
    <t xml:space="preserve">Мероприятие 4.2  денежные средства на уплату взносов за капитальный ремонт, всего, из них: </t>
  </si>
  <si>
    <t xml:space="preserve">Мероприятие 4.3  Прочие мероприятия (постановка и снятие с кадастрового учета объектов недвижимости), всего, из них: </t>
  </si>
  <si>
    <t xml:space="preserve">Мероприятие 4.4  Закупка материалов для проведения капитального ремонта общего имущества многоквартирных домов, всего, из них: </t>
  </si>
  <si>
    <t>итого по подпрограмме 4</t>
  </si>
  <si>
    <t>Подпрограмма 5. « Экологическая программа городского округа Пелым»</t>
  </si>
  <si>
    <t>Цель 5. «Создание условий для поддержания и улучшения экологического благополучия на территории городского округа Пелым»</t>
  </si>
  <si>
    <t xml:space="preserve">          Задача 5.1. «Обеспечение предотвращения вредного воздействия отходов производства и потребления на здоровье человека и окружающую среду на территории городского округа Пелым»</t>
  </si>
  <si>
    <t>Мероприятие 5.1. Ликвидация несанкционированных свалок, всего, из них:</t>
  </si>
  <si>
    <t xml:space="preserve">Мероприятие 5.2. Сбор и утилизация ртутьсодержащих отходов, всего, из них: </t>
  </si>
  <si>
    <t>Мероприятие 5.3. Приобретение демеркуризационных комплектов, всего, из них:</t>
  </si>
  <si>
    <t>Мероприятие 5.4. Разработка природоохранной разрешительной документации по обращению с отходами, всего, из них:</t>
  </si>
  <si>
    <t>Мероприятие 5.5. Приобретение контейнеров для ТБО, из них:</t>
  </si>
  <si>
    <t>итого по подпрограмме 5</t>
  </si>
  <si>
    <t>Цель 6. Создание условий для развития и содержания улично-дорожной сети на территории городского округа Пелым</t>
  </si>
  <si>
    <t>Задача 6.1. Улучшение качества состояния дорог и улиц городского округа Пелым</t>
  </si>
  <si>
    <t>Мероприятие 6.1. Эксплуатационное содержание автомобильных дорог общего пользования местного значения, средств регулирования дорожного движения, тротуаров, всего, из них:</t>
  </si>
  <si>
    <t>Мероприятие 6.2. Ремонт автомобильных дорог общего пользования местного значения, прочие работы, связанные с ремонтом автомобильных дорог (разработка ПСД, экспертиза ПСД), всего, из них:</t>
  </si>
  <si>
    <t>Задача 6.2. Обеспечение безопасности дорожного движения на территории городского округа Пелым</t>
  </si>
  <si>
    <t xml:space="preserve">Мероприятие 6.4. Распространение световозвращающих элементов среди дошкольников и учащихся младших классов образовательных учреждений» , всего,  из них:                  </t>
  </si>
  <si>
    <t xml:space="preserve">Мероприятие 6.5. Устройство и ремонт средств регулирования дорожного движения в соответствии с ПОДД», в т.ч. устройство ограждения вблизи дошкольных образовательных учреждений, всего, из них:                         </t>
  </si>
  <si>
    <t>итого по подпрограмме 6</t>
  </si>
  <si>
    <t>2024 год</t>
  </si>
  <si>
    <t>Номер строки целевых показателей и индикаторов, на достижение которых направлены мероприятия</t>
  </si>
  <si>
    <r>
      <t xml:space="preserve">Подпрограмма 1. </t>
    </r>
    <r>
      <rPr>
        <b/>
        <sz val="11"/>
        <color indexed="8"/>
        <rFont val="Times New Roman"/>
        <family val="1"/>
        <charset val="204"/>
      </rPr>
      <t>«Комплексное благоустройство территории городского округа Пелым»</t>
    </r>
  </si>
  <si>
    <r>
      <t>Мероприятие 2.2  Выполнение комплекса мероприятий для присоединения к газораспределительной сети здания «Пекарни</t>
    </r>
    <r>
      <rPr>
        <sz val="11"/>
        <color indexed="8"/>
        <rFont val="Times New Roman"/>
        <family val="1"/>
        <charset val="204"/>
      </rPr>
      <t>», всего, из них:</t>
    </r>
  </si>
  <si>
    <r>
      <t>Мероприятие 2.3  Актуализация схемы теплоснабжения городского округа Пелым</t>
    </r>
    <r>
      <rPr>
        <sz val="11"/>
        <color indexed="8"/>
        <rFont val="Times New Roman"/>
        <family val="1"/>
        <charset val="204"/>
      </rPr>
      <t>, всего, из них:</t>
    </r>
  </si>
  <si>
    <r>
      <t>Мероприятие 2.4  Разработка расчетной схемы газоснабжения п. Пелым</t>
    </r>
    <r>
      <rPr>
        <sz val="11"/>
        <color indexed="8"/>
        <rFont val="Times New Roman"/>
        <family val="1"/>
        <charset val="204"/>
      </rPr>
      <t>, всего, из них:</t>
    </r>
  </si>
  <si>
    <r>
      <t xml:space="preserve">Подпрограмма 6. </t>
    </r>
    <r>
      <rPr>
        <b/>
        <sz val="11"/>
        <color indexed="8"/>
        <rFont val="Times New Roman"/>
        <family val="1"/>
        <charset val="204"/>
      </rPr>
      <t>«Обеспечение сохранности автомобильных дорог местного значения и повышение безопасности дорожного движения на территории городского округа Пелым»</t>
    </r>
  </si>
  <si>
    <r>
      <t>Мероприятие 6.3. Оснащение техническими средствами обучения, оборудованием и учебно-методическими материалами  образовательные</t>
    </r>
    <r>
      <rPr>
        <sz val="11"/>
        <color indexed="8"/>
        <rFont val="Times New Roman"/>
        <family val="1"/>
        <charset val="204"/>
      </rPr>
      <t xml:space="preserve"> учреждения, изготовление листовок, всего, из них:             </t>
    </r>
  </si>
  <si>
    <t xml:space="preserve"> Мероприятие 5.6.  Проведение лабораторного контроля качества воды источников нецентрализованного водоснабжения, всего, из них:</t>
  </si>
  <si>
    <t xml:space="preserve">Мероприятие 5.7. Организация санитарной очистки территории городского округа (в т.ч. приобретение инвентаря, транспортные услуги по вывозу мусора), всего, из них: </t>
  </si>
  <si>
    <r>
      <t xml:space="preserve">Подпрограмма 7. </t>
    </r>
    <r>
      <rPr>
        <b/>
        <sz val="11"/>
        <color indexed="8"/>
        <rFont val="Times New Roman"/>
        <family val="1"/>
        <charset val="204"/>
      </rPr>
      <t>«Реализация государственных полномочий Свердловской области, переданных органам местного самоуправления по предоставлению гражданам, проживающим на территории муниципального образования, меры социальной поддержки по частичному освобождению от платы за коммунальные услуги»</t>
    </r>
  </si>
  <si>
    <t xml:space="preserve">Мероприятие 7.1. Организация деятельности по осуществлению государственных полномочий по предоставлению гражданам меры социальной поддержки по частичному освобождению от платы за коммунальные услуги, всего, из них:                         </t>
  </si>
  <si>
    <t>итого по подпрограмме 7</t>
  </si>
  <si>
    <t xml:space="preserve">областной бюджет           </t>
  </si>
  <si>
    <t>Цель 7. Выполнение установленных требований и процедур (действий) при осуществлении переданных полномочий по предоставлению гражданам мер социальной поддержки по частичному освобождению от платы за коммунальные услуги</t>
  </si>
  <si>
    <t>Задача 7.1. Предоставление гражданам меры социальной поддержки по частичному освобождению от платы за коммунальные услуги</t>
  </si>
  <si>
    <t>Приложение № 2</t>
  </si>
  <si>
    <r>
      <t xml:space="preserve">План мероприятий по выполнению муниципальной программы 
«Развитие жилищно-коммунального хозяйства, обеспечение сохранности автомобильных дорог, повышение энергетической 
эффективности и охрана окружающей среды в городском округе Пелым» на 2015-2024 годы
(в ред. пост. от </t>
    </r>
    <r>
      <rPr>
        <u/>
        <sz val="11"/>
        <color theme="1"/>
        <rFont val="Times New Roman"/>
        <family val="1"/>
        <charset val="204"/>
      </rPr>
      <t>25.02.2021</t>
    </r>
    <r>
      <rPr>
        <sz val="11"/>
        <color theme="1"/>
        <rFont val="Times New Roman"/>
        <family val="1"/>
        <charset val="204"/>
      </rPr>
      <t xml:space="preserve"> № </t>
    </r>
    <r>
      <rPr>
        <u/>
        <sz val="11"/>
        <color theme="1"/>
        <rFont val="Times New Roman"/>
        <family val="1"/>
        <charset val="204"/>
      </rPr>
      <t>51</t>
    </r>
    <r>
      <rPr>
        <sz val="11"/>
        <color theme="1"/>
        <rFont val="Times New Roman"/>
        <family val="1"/>
        <charset val="204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</si>
</sst>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4" fontId="3" fillId="2" borderId="3" xfId="0" applyNumberFormat="1" applyFont="1" applyFill="1" applyBorder="1"/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2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Alignment="1">
      <alignment horizontal="center" vertical="top"/>
    </xf>
    <xf numFmtId="164" fontId="4" fillId="2" borderId="3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/>
    <xf numFmtId="0" fontId="4" fillId="2" borderId="6" xfId="0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/>
    </xf>
    <xf numFmtId="164" fontId="4" fillId="2" borderId="6" xfId="0" applyNumberFormat="1" applyFont="1" applyFill="1" applyBorder="1"/>
    <xf numFmtId="164" fontId="4" fillId="2" borderId="10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4" fillId="2" borderId="3" xfId="0" applyFont="1" applyFill="1" applyBorder="1"/>
    <xf numFmtId="164" fontId="6" fillId="2" borderId="6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164" fontId="4" fillId="0" borderId="10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3" fillId="0" borderId="9" xfId="0" applyFont="1" applyFill="1" applyBorder="1"/>
    <xf numFmtId="164" fontId="4" fillId="0" borderId="3" xfId="0" applyNumberFormat="1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5" xfId="0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310"/>
  <sheetViews>
    <sheetView tabSelected="1" topLeftCell="A130" workbookViewId="0">
      <selection activeCell="JE6" sqref="JE6"/>
    </sheetView>
  </sheetViews>
  <sheetFormatPr defaultColWidth="27.28515625" defaultRowHeight="15" x14ac:dyDescent="0.25"/>
  <cols>
    <col min="1" max="1" width="5" style="4" customWidth="1"/>
    <col min="2" max="2" width="20.5703125" style="4" customWidth="1"/>
    <col min="3" max="3" width="13" style="4" customWidth="1"/>
    <col min="4" max="4" width="13.140625" style="4" customWidth="1"/>
    <col min="5" max="5" width="12.42578125" style="4" customWidth="1"/>
    <col min="6" max="6" width="11.7109375" style="4" customWidth="1"/>
    <col min="7" max="7" width="10.85546875" style="4" customWidth="1"/>
    <col min="8" max="8" width="11.28515625" style="4" customWidth="1"/>
    <col min="9" max="9" width="13" style="4" customWidth="1"/>
    <col min="10" max="10" width="12.42578125" style="56" customWidth="1"/>
    <col min="11" max="11" width="11" style="69" customWidth="1"/>
    <col min="12" max="12" width="10.7109375" style="56" customWidth="1"/>
    <col min="13" max="256" width="0" style="4" hidden="1" customWidth="1"/>
    <col min="257" max="257" width="11.28515625" style="4" customWidth="1"/>
    <col min="258" max="258" width="13.28515625" style="4" customWidth="1"/>
    <col min="259" max="259" width="10" style="4" customWidth="1"/>
    <col min="260" max="260" width="9" style="4" customWidth="1"/>
    <col min="261" max="261" width="8.5703125" style="4" customWidth="1"/>
    <col min="262" max="262" width="9.5703125" style="4" customWidth="1"/>
    <col min="263" max="263" width="8.85546875" style="4" customWidth="1"/>
    <col min="264" max="264" width="7.5703125" style="4" customWidth="1"/>
    <col min="265" max="265" width="8.140625" style="4" customWidth="1"/>
    <col min="266" max="266" width="8.7109375" style="4" customWidth="1"/>
    <col min="267" max="267" width="6.85546875" style="4" customWidth="1"/>
    <col min="268" max="268" width="8.85546875" style="4" customWidth="1"/>
    <col min="269" max="512" width="0" style="4" hidden="1" customWidth="1"/>
    <col min="513" max="513" width="5" style="4" customWidth="1"/>
    <col min="514" max="514" width="20.5703125" style="4" customWidth="1"/>
    <col min="515" max="515" width="10" style="4" customWidth="1"/>
    <col min="516" max="516" width="9" style="4" customWidth="1"/>
    <col min="517" max="517" width="8.5703125" style="4" customWidth="1"/>
    <col min="518" max="518" width="9.5703125" style="4" customWidth="1"/>
    <col min="519" max="519" width="8.85546875" style="4" customWidth="1"/>
    <col min="520" max="520" width="7.5703125" style="4" customWidth="1"/>
    <col min="521" max="521" width="8.140625" style="4" customWidth="1"/>
    <col min="522" max="522" width="8.7109375" style="4" customWidth="1"/>
    <col min="523" max="523" width="6.85546875" style="4" customWidth="1"/>
    <col min="524" max="524" width="8.85546875" style="4" customWidth="1"/>
    <col min="525" max="768" width="0" style="4" hidden="1" customWidth="1"/>
    <col min="769" max="769" width="5" style="4" customWidth="1"/>
    <col min="770" max="770" width="20.5703125" style="4" customWidth="1"/>
    <col min="771" max="771" width="10" style="4" customWidth="1"/>
    <col min="772" max="772" width="9" style="4" customWidth="1"/>
    <col min="773" max="773" width="8.5703125" style="4" customWidth="1"/>
    <col min="774" max="774" width="9.5703125" style="4" customWidth="1"/>
    <col min="775" max="775" width="8.85546875" style="4" customWidth="1"/>
    <col min="776" max="776" width="7.5703125" style="4" customWidth="1"/>
    <col min="777" max="777" width="8.140625" style="4" customWidth="1"/>
    <col min="778" max="778" width="8.7109375" style="4" customWidth="1"/>
    <col min="779" max="779" width="6.85546875" style="4" customWidth="1"/>
    <col min="780" max="780" width="8.85546875" style="4" customWidth="1"/>
    <col min="781" max="1024" width="0" style="4" hidden="1" customWidth="1"/>
    <col min="1025" max="1025" width="5" style="4" customWidth="1"/>
    <col min="1026" max="1026" width="20.5703125" style="4" customWidth="1"/>
    <col min="1027" max="1027" width="10" style="4" customWidth="1"/>
    <col min="1028" max="1028" width="9" style="4" customWidth="1"/>
    <col min="1029" max="1029" width="8.5703125" style="4" customWidth="1"/>
    <col min="1030" max="1030" width="9.5703125" style="4" customWidth="1"/>
    <col min="1031" max="1031" width="8.85546875" style="4" customWidth="1"/>
    <col min="1032" max="1032" width="7.5703125" style="4" customWidth="1"/>
    <col min="1033" max="1033" width="8.140625" style="4" customWidth="1"/>
    <col min="1034" max="1034" width="8.7109375" style="4" customWidth="1"/>
    <col min="1035" max="1035" width="6.85546875" style="4" customWidth="1"/>
    <col min="1036" max="1036" width="8.85546875" style="4" customWidth="1"/>
    <col min="1037" max="1280" width="0" style="4" hidden="1" customWidth="1"/>
    <col min="1281" max="1281" width="5" style="4" customWidth="1"/>
    <col min="1282" max="1282" width="20.5703125" style="4" customWidth="1"/>
    <col min="1283" max="1283" width="10" style="4" customWidth="1"/>
    <col min="1284" max="1284" width="9" style="4" customWidth="1"/>
    <col min="1285" max="1285" width="8.5703125" style="4" customWidth="1"/>
    <col min="1286" max="1286" width="9.5703125" style="4" customWidth="1"/>
    <col min="1287" max="1287" width="8.85546875" style="4" customWidth="1"/>
    <col min="1288" max="1288" width="7.5703125" style="4" customWidth="1"/>
    <col min="1289" max="1289" width="8.140625" style="4" customWidth="1"/>
    <col min="1290" max="1290" width="8.7109375" style="4" customWidth="1"/>
    <col min="1291" max="1291" width="6.85546875" style="4" customWidth="1"/>
    <col min="1292" max="1292" width="8.85546875" style="4" customWidth="1"/>
    <col min="1293" max="1536" width="0" style="4" hidden="1" customWidth="1"/>
    <col min="1537" max="1537" width="5" style="4" customWidth="1"/>
    <col min="1538" max="1538" width="20.5703125" style="4" customWidth="1"/>
    <col min="1539" max="1539" width="10" style="4" customWidth="1"/>
    <col min="1540" max="1540" width="9" style="4" customWidth="1"/>
    <col min="1541" max="1541" width="8.5703125" style="4" customWidth="1"/>
    <col min="1542" max="1542" width="9.5703125" style="4" customWidth="1"/>
    <col min="1543" max="1543" width="8.85546875" style="4" customWidth="1"/>
    <col min="1544" max="1544" width="7.5703125" style="4" customWidth="1"/>
    <col min="1545" max="1545" width="8.140625" style="4" customWidth="1"/>
    <col min="1546" max="1546" width="8.7109375" style="4" customWidth="1"/>
    <col min="1547" max="1547" width="6.85546875" style="4" customWidth="1"/>
    <col min="1548" max="1548" width="8.85546875" style="4" customWidth="1"/>
    <col min="1549" max="1792" width="0" style="4" hidden="1" customWidth="1"/>
    <col min="1793" max="1793" width="5" style="4" customWidth="1"/>
    <col min="1794" max="1794" width="20.5703125" style="4" customWidth="1"/>
    <col min="1795" max="1795" width="10" style="4" customWidth="1"/>
    <col min="1796" max="1796" width="9" style="4" customWidth="1"/>
    <col min="1797" max="1797" width="8.5703125" style="4" customWidth="1"/>
    <col min="1798" max="1798" width="9.5703125" style="4" customWidth="1"/>
    <col min="1799" max="1799" width="8.85546875" style="4" customWidth="1"/>
    <col min="1800" max="1800" width="7.5703125" style="4" customWidth="1"/>
    <col min="1801" max="1801" width="8.140625" style="4" customWidth="1"/>
    <col min="1802" max="1802" width="8.7109375" style="4" customWidth="1"/>
    <col min="1803" max="1803" width="6.85546875" style="4" customWidth="1"/>
    <col min="1804" max="1804" width="8.85546875" style="4" customWidth="1"/>
    <col min="1805" max="2048" width="0" style="4" hidden="1" customWidth="1"/>
    <col min="2049" max="2049" width="5" style="4" customWidth="1"/>
    <col min="2050" max="2050" width="20.5703125" style="4" customWidth="1"/>
    <col min="2051" max="2051" width="10" style="4" customWidth="1"/>
    <col min="2052" max="2052" width="9" style="4" customWidth="1"/>
    <col min="2053" max="2053" width="8.5703125" style="4" customWidth="1"/>
    <col min="2054" max="2054" width="9.5703125" style="4" customWidth="1"/>
    <col min="2055" max="2055" width="8.85546875" style="4" customWidth="1"/>
    <col min="2056" max="2056" width="7.5703125" style="4" customWidth="1"/>
    <col min="2057" max="2057" width="8.140625" style="4" customWidth="1"/>
    <col min="2058" max="2058" width="8.7109375" style="4" customWidth="1"/>
    <col min="2059" max="2059" width="6.85546875" style="4" customWidth="1"/>
    <col min="2060" max="2060" width="8.85546875" style="4" customWidth="1"/>
    <col min="2061" max="2304" width="0" style="4" hidden="1" customWidth="1"/>
    <col min="2305" max="2305" width="5" style="4" customWidth="1"/>
    <col min="2306" max="2306" width="20.5703125" style="4" customWidth="1"/>
    <col min="2307" max="2307" width="10" style="4" customWidth="1"/>
    <col min="2308" max="2308" width="9" style="4" customWidth="1"/>
    <col min="2309" max="2309" width="8.5703125" style="4" customWidth="1"/>
    <col min="2310" max="2310" width="9.5703125" style="4" customWidth="1"/>
    <col min="2311" max="2311" width="8.85546875" style="4" customWidth="1"/>
    <col min="2312" max="2312" width="7.5703125" style="4" customWidth="1"/>
    <col min="2313" max="2313" width="8.140625" style="4" customWidth="1"/>
    <col min="2314" max="2314" width="8.7109375" style="4" customWidth="1"/>
    <col min="2315" max="2315" width="6.85546875" style="4" customWidth="1"/>
    <col min="2316" max="2316" width="8.85546875" style="4" customWidth="1"/>
    <col min="2317" max="2560" width="0" style="4" hidden="1" customWidth="1"/>
    <col min="2561" max="2561" width="5" style="4" customWidth="1"/>
    <col min="2562" max="2562" width="20.5703125" style="4" customWidth="1"/>
    <col min="2563" max="2563" width="10" style="4" customWidth="1"/>
    <col min="2564" max="2564" width="9" style="4" customWidth="1"/>
    <col min="2565" max="2565" width="8.5703125" style="4" customWidth="1"/>
    <col min="2566" max="2566" width="9.5703125" style="4" customWidth="1"/>
    <col min="2567" max="2567" width="8.85546875" style="4" customWidth="1"/>
    <col min="2568" max="2568" width="7.5703125" style="4" customWidth="1"/>
    <col min="2569" max="2569" width="8.140625" style="4" customWidth="1"/>
    <col min="2570" max="2570" width="8.7109375" style="4" customWidth="1"/>
    <col min="2571" max="2571" width="6.85546875" style="4" customWidth="1"/>
    <col min="2572" max="2572" width="8.85546875" style="4" customWidth="1"/>
    <col min="2573" max="2816" width="0" style="4" hidden="1" customWidth="1"/>
    <col min="2817" max="2817" width="5" style="4" customWidth="1"/>
    <col min="2818" max="2818" width="20.5703125" style="4" customWidth="1"/>
    <col min="2819" max="2819" width="10" style="4" customWidth="1"/>
    <col min="2820" max="2820" width="9" style="4" customWidth="1"/>
    <col min="2821" max="2821" width="8.5703125" style="4" customWidth="1"/>
    <col min="2822" max="2822" width="9.5703125" style="4" customWidth="1"/>
    <col min="2823" max="2823" width="8.85546875" style="4" customWidth="1"/>
    <col min="2824" max="2824" width="7.5703125" style="4" customWidth="1"/>
    <col min="2825" max="2825" width="8.140625" style="4" customWidth="1"/>
    <col min="2826" max="2826" width="8.7109375" style="4" customWidth="1"/>
    <col min="2827" max="2827" width="6.85546875" style="4" customWidth="1"/>
    <col min="2828" max="2828" width="8.85546875" style="4" customWidth="1"/>
    <col min="2829" max="3072" width="0" style="4" hidden="1" customWidth="1"/>
    <col min="3073" max="3073" width="5" style="4" customWidth="1"/>
    <col min="3074" max="3074" width="20.5703125" style="4" customWidth="1"/>
    <col min="3075" max="3075" width="10" style="4" customWidth="1"/>
    <col min="3076" max="3076" width="9" style="4" customWidth="1"/>
    <col min="3077" max="3077" width="8.5703125" style="4" customWidth="1"/>
    <col min="3078" max="3078" width="9.5703125" style="4" customWidth="1"/>
    <col min="3079" max="3079" width="8.85546875" style="4" customWidth="1"/>
    <col min="3080" max="3080" width="7.5703125" style="4" customWidth="1"/>
    <col min="3081" max="3081" width="8.140625" style="4" customWidth="1"/>
    <col min="3082" max="3082" width="8.7109375" style="4" customWidth="1"/>
    <col min="3083" max="3083" width="6.85546875" style="4" customWidth="1"/>
    <col min="3084" max="3084" width="8.85546875" style="4" customWidth="1"/>
    <col min="3085" max="3328" width="0" style="4" hidden="1" customWidth="1"/>
    <col min="3329" max="3329" width="5" style="4" customWidth="1"/>
    <col min="3330" max="3330" width="20.5703125" style="4" customWidth="1"/>
    <col min="3331" max="3331" width="10" style="4" customWidth="1"/>
    <col min="3332" max="3332" width="9" style="4" customWidth="1"/>
    <col min="3333" max="3333" width="8.5703125" style="4" customWidth="1"/>
    <col min="3334" max="3334" width="9.5703125" style="4" customWidth="1"/>
    <col min="3335" max="3335" width="8.85546875" style="4" customWidth="1"/>
    <col min="3336" max="3336" width="7.5703125" style="4" customWidth="1"/>
    <col min="3337" max="3337" width="8.140625" style="4" customWidth="1"/>
    <col min="3338" max="3338" width="8.7109375" style="4" customWidth="1"/>
    <col min="3339" max="3339" width="6.85546875" style="4" customWidth="1"/>
    <col min="3340" max="3340" width="8.85546875" style="4" customWidth="1"/>
    <col min="3341" max="3584" width="0" style="4" hidden="1" customWidth="1"/>
    <col min="3585" max="3585" width="5" style="4" customWidth="1"/>
    <col min="3586" max="3586" width="20.5703125" style="4" customWidth="1"/>
    <col min="3587" max="3587" width="10" style="4" customWidth="1"/>
    <col min="3588" max="3588" width="9" style="4" customWidth="1"/>
    <col min="3589" max="3589" width="8.5703125" style="4" customWidth="1"/>
    <col min="3590" max="3590" width="9.5703125" style="4" customWidth="1"/>
    <col min="3591" max="3591" width="8.85546875" style="4" customWidth="1"/>
    <col min="3592" max="3592" width="7.5703125" style="4" customWidth="1"/>
    <col min="3593" max="3593" width="8.140625" style="4" customWidth="1"/>
    <col min="3594" max="3594" width="8.7109375" style="4" customWidth="1"/>
    <col min="3595" max="3595" width="6.85546875" style="4" customWidth="1"/>
    <col min="3596" max="3596" width="8.85546875" style="4" customWidth="1"/>
    <col min="3597" max="3840" width="0" style="4" hidden="1" customWidth="1"/>
    <col min="3841" max="3841" width="5" style="4" customWidth="1"/>
    <col min="3842" max="3842" width="20.5703125" style="4" customWidth="1"/>
    <col min="3843" max="3843" width="10" style="4" customWidth="1"/>
    <col min="3844" max="3844" width="9" style="4" customWidth="1"/>
    <col min="3845" max="3845" width="8.5703125" style="4" customWidth="1"/>
    <col min="3846" max="3846" width="9.5703125" style="4" customWidth="1"/>
    <col min="3847" max="3847" width="8.85546875" style="4" customWidth="1"/>
    <col min="3848" max="3848" width="7.5703125" style="4" customWidth="1"/>
    <col min="3849" max="3849" width="8.140625" style="4" customWidth="1"/>
    <col min="3850" max="3850" width="8.7109375" style="4" customWidth="1"/>
    <col min="3851" max="3851" width="6.85546875" style="4" customWidth="1"/>
    <col min="3852" max="3852" width="8.85546875" style="4" customWidth="1"/>
    <col min="3853" max="4096" width="0" style="4" hidden="1" customWidth="1"/>
    <col min="4097" max="4097" width="5" style="4" customWidth="1"/>
    <col min="4098" max="4098" width="20.5703125" style="4" customWidth="1"/>
    <col min="4099" max="4099" width="10" style="4" customWidth="1"/>
    <col min="4100" max="4100" width="9" style="4" customWidth="1"/>
    <col min="4101" max="4101" width="8.5703125" style="4" customWidth="1"/>
    <col min="4102" max="4102" width="9.5703125" style="4" customWidth="1"/>
    <col min="4103" max="4103" width="8.85546875" style="4" customWidth="1"/>
    <col min="4104" max="4104" width="7.5703125" style="4" customWidth="1"/>
    <col min="4105" max="4105" width="8.140625" style="4" customWidth="1"/>
    <col min="4106" max="4106" width="8.7109375" style="4" customWidth="1"/>
    <col min="4107" max="4107" width="6.85546875" style="4" customWidth="1"/>
    <col min="4108" max="4108" width="8.85546875" style="4" customWidth="1"/>
    <col min="4109" max="4352" width="0" style="4" hidden="1" customWidth="1"/>
    <col min="4353" max="4353" width="5" style="4" customWidth="1"/>
    <col min="4354" max="4354" width="20.5703125" style="4" customWidth="1"/>
    <col min="4355" max="4355" width="10" style="4" customWidth="1"/>
    <col min="4356" max="4356" width="9" style="4" customWidth="1"/>
    <col min="4357" max="4357" width="8.5703125" style="4" customWidth="1"/>
    <col min="4358" max="4358" width="9.5703125" style="4" customWidth="1"/>
    <col min="4359" max="4359" width="8.85546875" style="4" customWidth="1"/>
    <col min="4360" max="4360" width="7.5703125" style="4" customWidth="1"/>
    <col min="4361" max="4361" width="8.140625" style="4" customWidth="1"/>
    <col min="4362" max="4362" width="8.7109375" style="4" customWidth="1"/>
    <col min="4363" max="4363" width="6.85546875" style="4" customWidth="1"/>
    <col min="4364" max="4364" width="8.85546875" style="4" customWidth="1"/>
    <col min="4365" max="4608" width="0" style="4" hidden="1" customWidth="1"/>
    <col min="4609" max="4609" width="5" style="4" customWidth="1"/>
    <col min="4610" max="4610" width="20.5703125" style="4" customWidth="1"/>
    <col min="4611" max="4611" width="10" style="4" customWidth="1"/>
    <col min="4612" max="4612" width="9" style="4" customWidth="1"/>
    <col min="4613" max="4613" width="8.5703125" style="4" customWidth="1"/>
    <col min="4614" max="4614" width="9.5703125" style="4" customWidth="1"/>
    <col min="4615" max="4615" width="8.85546875" style="4" customWidth="1"/>
    <col min="4616" max="4616" width="7.5703125" style="4" customWidth="1"/>
    <col min="4617" max="4617" width="8.140625" style="4" customWidth="1"/>
    <col min="4618" max="4618" width="8.7109375" style="4" customWidth="1"/>
    <col min="4619" max="4619" width="6.85546875" style="4" customWidth="1"/>
    <col min="4620" max="4620" width="8.85546875" style="4" customWidth="1"/>
    <col min="4621" max="4864" width="0" style="4" hidden="1" customWidth="1"/>
    <col min="4865" max="4865" width="5" style="4" customWidth="1"/>
    <col min="4866" max="4866" width="20.5703125" style="4" customWidth="1"/>
    <col min="4867" max="4867" width="10" style="4" customWidth="1"/>
    <col min="4868" max="4868" width="9" style="4" customWidth="1"/>
    <col min="4869" max="4869" width="8.5703125" style="4" customWidth="1"/>
    <col min="4870" max="4870" width="9.5703125" style="4" customWidth="1"/>
    <col min="4871" max="4871" width="8.85546875" style="4" customWidth="1"/>
    <col min="4872" max="4872" width="7.5703125" style="4" customWidth="1"/>
    <col min="4873" max="4873" width="8.140625" style="4" customWidth="1"/>
    <col min="4874" max="4874" width="8.7109375" style="4" customWidth="1"/>
    <col min="4875" max="4875" width="6.85546875" style="4" customWidth="1"/>
    <col min="4876" max="4876" width="8.85546875" style="4" customWidth="1"/>
    <col min="4877" max="5120" width="0" style="4" hidden="1" customWidth="1"/>
    <col min="5121" max="5121" width="5" style="4" customWidth="1"/>
    <col min="5122" max="5122" width="20.5703125" style="4" customWidth="1"/>
    <col min="5123" max="5123" width="10" style="4" customWidth="1"/>
    <col min="5124" max="5124" width="9" style="4" customWidth="1"/>
    <col min="5125" max="5125" width="8.5703125" style="4" customWidth="1"/>
    <col min="5126" max="5126" width="9.5703125" style="4" customWidth="1"/>
    <col min="5127" max="5127" width="8.85546875" style="4" customWidth="1"/>
    <col min="5128" max="5128" width="7.5703125" style="4" customWidth="1"/>
    <col min="5129" max="5129" width="8.140625" style="4" customWidth="1"/>
    <col min="5130" max="5130" width="8.7109375" style="4" customWidth="1"/>
    <col min="5131" max="5131" width="6.85546875" style="4" customWidth="1"/>
    <col min="5132" max="5132" width="8.85546875" style="4" customWidth="1"/>
    <col min="5133" max="5376" width="0" style="4" hidden="1" customWidth="1"/>
    <col min="5377" max="5377" width="5" style="4" customWidth="1"/>
    <col min="5378" max="5378" width="20.5703125" style="4" customWidth="1"/>
    <col min="5379" max="5379" width="10" style="4" customWidth="1"/>
    <col min="5380" max="5380" width="9" style="4" customWidth="1"/>
    <col min="5381" max="5381" width="8.5703125" style="4" customWidth="1"/>
    <col min="5382" max="5382" width="9.5703125" style="4" customWidth="1"/>
    <col min="5383" max="5383" width="8.85546875" style="4" customWidth="1"/>
    <col min="5384" max="5384" width="7.5703125" style="4" customWidth="1"/>
    <col min="5385" max="5385" width="8.140625" style="4" customWidth="1"/>
    <col min="5386" max="5386" width="8.7109375" style="4" customWidth="1"/>
    <col min="5387" max="5387" width="6.85546875" style="4" customWidth="1"/>
    <col min="5388" max="5388" width="8.85546875" style="4" customWidth="1"/>
    <col min="5389" max="5632" width="0" style="4" hidden="1" customWidth="1"/>
    <col min="5633" max="5633" width="5" style="4" customWidth="1"/>
    <col min="5634" max="5634" width="20.5703125" style="4" customWidth="1"/>
    <col min="5635" max="5635" width="10" style="4" customWidth="1"/>
    <col min="5636" max="5636" width="9" style="4" customWidth="1"/>
    <col min="5637" max="5637" width="8.5703125" style="4" customWidth="1"/>
    <col min="5638" max="5638" width="9.5703125" style="4" customWidth="1"/>
    <col min="5639" max="5639" width="8.85546875" style="4" customWidth="1"/>
    <col min="5640" max="5640" width="7.5703125" style="4" customWidth="1"/>
    <col min="5641" max="5641" width="8.140625" style="4" customWidth="1"/>
    <col min="5642" max="5642" width="8.7109375" style="4" customWidth="1"/>
    <col min="5643" max="5643" width="6.85546875" style="4" customWidth="1"/>
    <col min="5644" max="5644" width="8.85546875" style="4" customWidth="1"/>
    <col min="5645" max="5888" width="0" style="4" hidden="1" customWidth="1"/>
    <col min="5889" max="5889" width="5" style="4" customWidth="1"/>
    <col min="5890" max="5890" width="20.5703125" style="4" customWidth="1"/>
    <col min="5891" max="5891" width="10" style="4" customWidth="1"/>
    <col min="5892" max="5892" width="9" style="4" customWidth="1"/>
    <col min="5893" max="5893" width="8.5703125" style="4" customWidth="1"/>
    <col min="5894" max="5894" width="9.5703125" style="4" customWidth="1"/>
    <col min="5895" max="5895" width="8.85546875" style="4" customWidth="1"/>
    <col min="5896" max="5896" width="7.5703125" style="4" customWidth="1"/>
    <col min="5897" max="5897" width="8.140625" style="4" customWidth="1"/>
    <col min="5898" max="5898" width="8.7109375" style="4" customWidth="1"/>
    <col min="5899" max="5899" width="6.85546875" style="4" customWidth="1"/>
    <col min="5900" max="5900" width="8.85546875" style="4" customWidth="1"/>
    <col min="5901" max="6144" width="0" style="4" hidden="1" customWidth="1"/>
    <col min="6145" max="6145" width="5" style="4" customWidth="1"/>
    <col min="6146" max="6146" width="20.5703125" style="4" customWidth="1"/>
    <col min="6147" max="6147" width="10" style="4" customWidth="1"/>
    <col min="6148" max="6148" width="9" style="4" customWidth="1"/>
    <col min="6149" max="6149" width="8.5703125" style="4" customWidth="1"/>
    <col min="6150" max="6150" width="9.5703125" style="4" customWidth="1"/>
    <col min="6151" max="6151" width="8.85546875" style="4" customWidth="1"/>
    <col min="6152" max="6152" width="7.5703125" style="4" customWidth="1"/>
    <col min="6153" max="6153" width="8.140625" style="4" customWidth="1"/>
    <col min="6154" max="6154" width="8.7109375" style="4" customWidth="1"/>
    <col min="6155" max="6155" width="6.85546875" style="4" customWidth="1"/>
    <col min="6156" max="6156" width="8.85546875" style="4" customWidth="1"/>
    <col min="6157" max="6400" width="0" style="4" hidden="1" customWidth="1"/>
    <col min="6401" max="6401" width="5" style="4" customWidth="1"/>
    <col min="6402" max="6402" width="20.5703125" style="4" customWidth="1"/>
    <col min="6403" max="6403" width="10" style="4" customWidth="1"/>
    <col min="6404" max="6404" width="9" style="4" customWidth="1"/>
    <col min="6405" max="6405" width="8.5703125" style="4" customWidth="1"/>
    <col min="6406" max="6406" width="9.5703125" style="4" customWidth="1"/>
    <col min="6407" max="6407" width="8.85546875" style="4" customWidth="1"/>
    <col min="6408" max="6408" width="7.5703125" style="4" customWidth="1"/>
    <col min="6409" max="6409" width="8.140625" style="4" customWidth="1"/>
    <col min="6410" max="6410" width="8.7109375" style="4" customWidth="1"/>
    <col min="6411" max="6411" width="6.85546875" style="4" customWidth="1"/>
    <col min="6412" max="6412" width="8.85546875" style="4" customWidth="1"/>
    <col min="6413" max="6656" width="0" style="4" hidden="1" customWidth="1"/>
    <col min="6657" max="6657" width="5" style="4" customWidth="1"/>
    <col min="6658" max="6658" width="20.5703125" style="4" customWidth="1"/>
    <col min="6659" max="6659" width="10" style="4" customWidth="1"/>
    <col min="6660" max="6660" width="9" style="4" customWidth="1"/>
    <col min="6661" max="6661" width="8.5703125" style="4" customWidth="1"/>
    <col min="6662" max="6662" width="9.5703125" style="4" customWidth="1"/>
    <col min="6663" max="6663" width="8.85546875" style="4" customWidth="1"/>
    <col min="6664" max="6664" width="7.5703125" style="4" customWidth="1"/>
    <col min="6665" max="6665" width="8.140625" style="4" customWidth="1"/>
    <col min="6666" max="6666" width="8.7109375" style="4" customWidth="1"/>
    <col min="6667" max="6667" width="6.85546875" style="4" customWidth="1"/>
    <col min="6668" max="6668" width="8.85546875" style="4" customWidth="1"/>
    <col min="6669" max="6912" width="0" style="4" hidden="1" customWidth="1"/>
    <col min="6913" max="6913" width="5" style="4" customWidth="1"/>
    <col min="6914" max="6914" width="20.5703125" style="4" customWidth="1"/>
    <col min="6915" max="6915" width="10" style="4" customWidth="1"/>
    <col min="6916" max="6916" width="9" style="4" customWidth="1"/>
    <col min="6917" max="6917" width="8.5703125" style="4" customWidth="1"/>
    <col min="6918" max="6918" width="9.5703125" style="4" customWidth="1"/>
    <col min="6919" max="6919" width="8.85546875" style="4" customWidth="1"/>
    <col min="6920" max="6920" width="7.5703125" style="4" customWidth="1"/>
    <col min="6921" max="6921" width="8.140625" style="4" customWidth="1"/>
    <col min="6922" max="6922" width="8.7109375" style="4" customWidth="1"/>
    <col min="6923" max="6923" width="6.85546875" style="4" customWidth="1"/>
    <col min="6924" max="6924" width="8.85546875" style="4" customWidth="1"/>
    <col min="6925" max="7168" width="0" style="4" hidden="1" customWidth="1"/>
    <col min="7169" max="7169" width="5" style="4" customWidth="1"/>
    <col min="7170" max="7170" width="20.5703125" style="4" customWidth="1"/>
    <col min="7171" max="7171" width="10" style="4" customWidth="1"/>
    <col min="7172" max="7172" width="9" style="4" customWidth="1"/>
    <col min="7173" max="7173" width="8.5703125" style="4" customWidth="1"/>
    <col min="7174" max="7174" width="9.5703125" style="4" customWidth="1"/>
    <col min="7175" max="7175" width="8.85546875" style="4" customWidth="1"/>
    <col min="7176" max="7176" width="7.5703125" style="4" customWidth="1"/>
    <col min="7177" max="7177" width="8.140625" style="4" customWidth="1"/>
    <col min="7178" max="7178" width="8.7109375" style="4" customWidth="1"/>
    <col min="7179" max="7179" width="6.85546875" style="4" customWidth="1"/>
    <col min="7180" max="7180" width="8.85546875" style="4" customWidth="1"/>
    <col min="7181" max="7424" width="0" style="4" hidden="1" customWidth="1"/>
    <col min="7425" max="7425" width="5" style="4" customWidth="1"/>
    <col min="7426" max="7426" width="20.5703125" style="4" customWidth="1"/>
    <col min="7427" max="7427" width="10" style="4" customWidth="1"/>
    <col min="7428" max="7428" width="9" style="4" customWidth="1"/>
    <col min="7429" max="7429" width="8.5703125" style="4" customWidth="1"/>
    <col min="7430" max="7430" width="9.5703125" style="4" customWidth="1"/>
    <col min="7431" max="7431" width="8.85546875" style="4" customWidth="1"/>
    <col min="7432" max="7432" width="7.5703125" style="4" customWidth="1"/>
    <col min="7433" max="7433" width="8.140625" style="4" customWidth="1"/>
    <col min="7434" max="7434" width="8.7109375" style="4" customWidth="1"/>
    <col min="7435" max="7435" width="6.85546875" style="4" customWidth="1"/>
    <col min="7436" max="7436" width="8.85546875" style="4" customWidth="1"/>
    <col min="7437" max="7680" width="0" style="4" hidden="1" customWidth="1"/>
    <col min="7681" max="7681" width="5" style="4" customWidth="1"/>
    <col min="7682" max="7682" width="20.5703125" style="4" customWidth="1"/>
    <col min="7683" max="7683" width="10" style="4" customWidth="1"/>
    <col min="7684" max="7684" width="9" style="4" customWidth="1"/>
    <col min="7685" max="7685" width="8.5703125" style="4" customWidth="1"/>
    <col min="7686" max="7686" width="9.5703125" style="4" customWidth="1"/>
    <col min="7687" max="7687" width="8.85546875" style="4" customWidth="1"/>
    <col min="7688" max="7688" width="7.5703125" style="4" customWidth="1"/>
    <col min="7689" max="7689" width="8.140625" style="4" customWidth="1"/>
    <col min="7690" max="7690" width="8.7109375" style="4" customWidth="1"/>
    <col min="7691" max="7691" width="6.85546875" style="4" customWidth="1"/>
    <col min="7692" max="7692" width="8.85546875" style="4" customWidth="1"/>
    <col min="7693" max="7936" width="0" style="4" hidden="1" customWidth="1"/>
    <col min="7937" max="7937" width="5" style="4" customWidth="1"/>
    <col min="7938" max="7938" width="20.5703125" style="4" customWidth="1"/>
    <col min="7939" max="7939" width="10" style="4" customWidth="1"/>
    <col min="7940" max="7940" width="9" style="4" customWidth="1"/>
    <col min="7941" max="7941" width="8.5703125" style="4" customWidth="1"/>
    <col min="7942" max="7942" width="9.5703125" style="4" customWidth="1"/>
    <col min="7943" max="7943" width="8.85546875" style="4" customWidth="1"/>
    <col min="7944" max="7944" width="7.5703125" style="4" customWidth="1"/>
    <col min="7945" max="7945" width="8.140625" style="4" customWidth="1"/>
    <col min="7946" max="7946" width="8.7109375" style="4" customWidth="1"/>
    <col min="7947" max="7947" width="6.85546875" style="4" customWidth="1"/>
    <col min="7948" max="7948" width="8.85546875" style="4" customWidth="1"/>
    <col min="7949" max="8192" width="0" style="4" hidden="1" customWidth="1"/>
    <col min="8193" max="8193" width="5" style="4" customWidth="1"/>
    <col min="8194" max="8194" width="20.5703125" style="4" customWidth="1"/>
    <col min="8195" max="8195" width="10" style="4" customWidth="1"/>
    <col min="8196" max="8196" width="9" style="4" customWidth="1"/>
    <col min="8197" max="8197" width="8.5703125" style="4" customWidth="1"/>
    <col min="8198" max="8198" width="9.5703125" style="4" customWidth="1"/>
    <col min="8199" max="8199" width="8.85546875" style="4" customWidth="1"/>
    <col min="8200" max="8200" width="7.5703125" style="4" customWidth="1"/>
    <col min="8201" max="8201" width="8.140625" style="4" customWidth="1"/>
    <col min="8202" max="8202" width="8.7109375" style="4" customWidth="1"/>
    <col min="8203" max="8203" width="6.85546875" style="4" customWidth="1"/>
    <col min="8204" max="8204" width="8.85546875" style="4" customWidth="1"/>
    <col min="8205" max="8448" width="0" style="4" hidden="1" customWidth="1"/>
    <col min="8449" max="8449" width="5" style="4" customWidth="1"/>
    <col min="8450" max="8450" width="20.5703125" style="4" customWidth="1"/>
    <col min="8451" max="8451" width="10" style="4" customWidth="1"/>
    <col min="8452" max="8452" width="9" style="4" customWidth="1"/>
    <col min="8453" max="8453" width="8.5703125" style="4" customWidth="1"/>
    <col min="8454" max="8454" width="9.5703125" style="4" customWidth="1"/>
    <col min="8455" max="8455" width="8.85546875" style="4" customWidth="1"/>
    <col min="8456" max="8456" width="7.5703125" style="4" customWidth="1"/>
    <col min="8457" max="8457" width="8.140625" style="4" customWidth="1"/>
    <col min="8458" max="8458" width="8.7109375" style="4" customWidth="1"/>
    <col min="8459" max="8459" width="6.85546875" style="4" customWidth="1"/>
    <col min="8460" max="8460" width="8.85546875" style="4" customWidth="1"/>
    <col min="8461" max="8704" width="0" style="4" hidden="1" customWidth="1"/>
    <col min="8705" max="8705" width="5" style="4" customWidth="1"/>
    <col min="8706" max="8706" width="20.5703125" style="4" customWidth="1"/>
    <col min="8707" max="8707" width="10" style="4" customWidth="1"/>
    <col min="8708" max="8708" width="9" style="4" customWidth="1"/>
    <col min="8709" max="8709" width="8.5703125" style="4" customWidth="1"/>
    <col min="8710" max="8710" width="9.5703125" style="4" customWidth="1"/>
    <col min="8711" max="8711" width="8.85546875" style="4" customWidth="1"/>
    <col min="8712" max="8712" width="7.5703125" style="4" customWidth="1"/>
    <col min="8713" max="8713" width="8.140625" style="4" customWidth="1"/>
    <col min="8714" max="8714" width="8.7109375" style="4" customWidth="1"/>
    <col min="8715" max="8715" width="6.85546875" style="4" customWidth="1"/>
    <col min="8716" max="8716" width="8.85546875" style="4" customWidth="1"/>
    <col min="8717" max="8960" width="0" style="4" hidden="1" customWidth="1"/>
    <col min="8961" max="8961" width="5" style="4" customWidth="1"/>
    <col min="8962" max="8962" width="20.5703125" style="4" customWidth="1"/>
    <col min="8963" max="8963" width="10" style="4" customWidth="1"/>
    <col min="8964" max="8964" width="9" style="4" customWidth="1"/>
    <col min="8965" max="8965" width="8.5703125" style="4" customWidth="1"/>
    <col min="8966" max="8966" width="9.5703125" style="4" customWidth="1"/>
    <col min="8967" max="8967" width="8.85546875" style="4" customWidth="1"/>
    <col min="8968" max="8968" width="7.5703125" style="4" customWidth="1"/>
    <col min="8969" max="8969" width="8.140625" style="4" customWidth="1"/>
    <col min="8970" max="8970" width="8.7109375" style="4" customWidth="1"/>
    <col min="8971" max="8971" width="6.85546875" style="4" customWidth="1"/>
    <col min="8972" max="8972" width="8.85546875" style="4" customWidth="1"/>
    <col min="8973" max="9216" width="0" style="4" hidden="1" customWidth="1"/>
    <col min="9217" max="9217" width="5" style="4" customWidth="1"/>
    <col min="9218" max="9218" width="20.5703125" style="4" customWidth="1"/>
    <col min="9219" max="9219" width="10" style="4" customWidth="1"/>
    <col min="9220" max="9220" width="9" style="4" customWidth="1"/>
    <col min="9221" max="9221" width="8.5703125" style="4" customWidth="1"/>
    <col min="9222" max="9222" width="9.5703125" style="4" customWidth="1"/>
    <col min="9223" max="9223" width="8.85546875" style="4" customWidth="1"/>
    <col min="9224" max="9224" width="7.5703125" style="4" customWidth="1"/>
    <col min="9225" max="9225" width="8.140625" style="4" customWidth="1"/>
    <col min="9226" max="9226" width="8.7109375" style="4" customWidth="1"/>
    <col min="9227" max="9227" width="6.85546875" style="4" customWidth="1"/>
    <col min="9228" max="9228" width="8.85546875" style="4" customWidth="1"/>
    <col min="9229" max="9472" width="0" style="4" hidden="1" customWidth="1"/>
    <col min="9473" max="9473" width="5" style="4" customWidth="1"/>
    <col min="9474" max="9474" width="20.5703125" style="4" customWidth="1"/>
    <col min="9475" max="9475" width="10" style="4" customWidth="1"/>
    <col min="9476" max="9476" width="9" style="4" customWidth="1"/>
    <col min="9477" max="9477" width="8.5703125" style="4" customWidth="1"/>
    <col min="9478" max="9478" width="9.5703125" style="4" customWidth="1"/>
    <col min="9479" max="9479" width="8.85546875" style="4" customWidth="1"/>
    <col min="9480" max="9480" width="7.5703125" style="4" customWidth="1"/>
    <col min="9481" max="9481" width="8.140625" style="4" customWidth="1"/>
    <col min="9482" max="9482" width="8.7109375" style="4" customWidth="1"/>
    <col min="9483" max="9483" width="6.85546875" style="4" customWidth="1"/>
    <col min="9484" max="9484" width="8.85546875" style="4" customWidth="1"/>
    <col min="9485" max="9728" width="0" style="4" hidden="1" customWidth="1"/>
    <col min="9729" max="9729" width="5" style="4" customWidth="1"/>
    <col min="9730" max="9730" width="20.5703125" style="4" customWidth="1"/>
    <col min="9731" max="9731" width="10" style="4" customWidth="1"/>
    <col min="9732" max="9732" width="9" style="4" customWidth="1"/>
    <col min="9733" max="9733" width="8.5703125" style="4" customWidth="1"/>
    <col min="9734" max="9734" width="9.5703125" style="4" customWidth="1"/>
    <col min="9735" max="9735" width="8.85546875" style="4" customWidth="1"/>
    <col min="9736" max="9736" width="7.5703125" style="4" customWidth="1"/>
    <col min="9737" max="9737" width="8.140625" style="4" customWidth="1"/>
    <col min="9738" max="9738" width="8.7109375" style="4" customWidth="1"/>
    <col min="9739" max="9739" width="6.85546875" style="4" customWidth="1"/>
    <col min="9740" max="9740" width="8.85546875" style="4" customWidth="1"/>
    <col min="9741" max="9984" width="0" style="4" hidden="1" customWidth="1"/>
    <col min="9985" max="9985" width="5" style="4" customWidth="1"/>
    <col min="9986" max="9986" width="20.5703125" style="4" customWidth="1"/>
    <col min="9987" max="9987" width="10" style="4" customWidth="1"/>
    <col min="9988" max="9988" width="9" style="4" customWidth="1"/>
    <col min="9989" max="9989" width="8.5703125" style="4" customWidth="1"/>
    <col min="9990" max="9990" width="9.5703125" style="4" customWidth="1"/>
    <col min="9991" max="9991" width="8.85546875" style="4" customWidth="1"/>
    <col min="9992" max="9992" width="7.5703125" style="4" customWidth="1"/>
    <col min="9993" max="9993" width="8.140625" style="4" customWidth="1"/>
    <col min="9994" max="9994" width="8.7109375" style="4" customWidth="1"/>
    <col min="9995" max="9995" width="6.85546875" style="4" customWidth="1"/>
    <col min="9996" max="9996" width="8.85546875" style="4" customWidth="1"/>
    <col min="9997" max="10240" width="0" style="4" hidden="1" customWidth="1"/>
    <col min="10241" max="10241" width="5" style="4" customWidth="1"/>
    <col min="10242" max="10242" width="20.5703125" style="4" customWidth="1"/>
    <col min="10243" max="10243" width="10" style="4" customWidth="1"/>
    <col min="10244" max="10244" width="9" style="4" customWidth="1"/>
    <col min="10245" max="10245" width="8.5703125" style="4" customWidth="1"/>
    <col min="10246" max="10246" width="9.5703125" style="4" customWidth="1"/>
    <col min="10247" max="10247" width="8.85546875" style="4" customWidth="1"/>
    <col min="10248" max="10248" width="7.5703125" style="4" customWidth="1"/>
    <col min="10249" max="10249" width="8.140625" style="4" customWidth="1"/>
    <col min="10250" max="10250" width="8.7109375" style="4" customWidth="1"/>
    <col min="10251" max="10251" width="6.85546875" style="4" customWidth="1"/>
    <col min="10252" max="10252" width="8.85546875" style="4" customWidth="1"/>
    <col min="10253" max="10496" width="0" style="4" hidden="1" customWidth="1"/>
    <col min="10497" max="10497" width="5" style="4" customWidth="1"/>
    <col min="10498" max="10498" width="20.5703125" style="4" customWidth="1"/>
    <col min="10499" max="10499" width="10" style="4" customWidth="1"/>
    <col min="10500" max="10500" width="9" style="4" customWidth="1"/>
    <col min="10501" max="10501" width="8.5703125" style="4" customWidth="1"/>
    <col min="10502" max="10502" width="9.5703125" style="4" customWidth="1"/>
    <col min="10503" max="10503" width="8.85546875" style="4" customWidth="1"/>
    <col min="10504" max="10504" width="7.5703125" style="4" customWidth="1"/>
    <col min="10505" max="10505" width="8.140625" style="4" customWidth="1"/>
    <col min="10506" max="10506" width="8.7109375" style="4" customWidth="1"/>
    <col min="10507" max="10507" width="6.85546875" style="4" customWidth="1"/>
    <col min="10508" max="10508" width="8.85546875" style="4" customWidth="1"/>
    <col min="10509" max="10752" width="0" style="4" hidden="1" customWidth="1"/>
    <col min="10753" max="10753" width="5" style="4" customWidth="1"/>
    <col min="10754" max="10754" width="20.5703125" style="4" customWidth="1"/>
    <col min="10755" max="10755" width="10" style="4" customWidth="1"/>
    <col min="10756" max="10756" width="9" style="4" customWidth="1"/>
    <col min="10757" max="10757" width="8.5703125" style="4" customWidth="1"/>
    <col min="10758" max="10758" width="9.5703125" style="4" customWidth="1"/>
    <col min="10759" max="10759" width="8.85546875" style="4" customWidth="1"/>
    <col min="10760" max="10760" width="7.5703125" style="4" customWidth="1"/>
    <col min="10761" max="10761" width="8.140625" style="4" customWidth="1"/>
    <col min="10762" max="10762" width="8.7109375" style="4" customWidth="1"/>
    <col min="10763" max="10763" width="6.85546875" style="4" customWidth="1"/>
    <col min="10764" max="10764" width="8.85546875" style="4" customWidth="1"/>
    <col min="10765" max="11008" width="0" style="4" hidden="1" customWidth="1"/>
    <col min="11009" max="11009" width="5" style="4" customWidth="1"/>
    <col min="11010" max="11010" width="20.5703125" style="4" customWidth="1"/>
    <col min="11011" max="11011" width="10" style="4" customWidth="1"/>
    <col min="11012" max="11012" width="9" style="4" customWidth="1"/>
    <col min="11013" max="11013" width="8.5703125" style="4" customWidth="1"/>
    <col min="11014" max="11014" width="9.5703125" style="4" customWidth="1"/>
    <col min="11015" max="11015" width="8.85546875" style="4" customWidth="1"/>
    <col min="11016" max="11016" width="7.5703125" style="4" customWidth="1"/>
    <col min="11017" max="11017" width="8.140625" style="4" customWidth="1"/>
    <col min="11018" max="11018" width="8.7109375" style="4" customWidth="1"/>
    <col min="11019" max="11019" width="6.85546875" style="4" customWidth="1"/>
    <col min="11020" max="11020" width="8.85546875" style="4" customWidth="1"/>
    <col min="11021" max="11264" width="0" style="4" hidden="1" customWidth="1"/>
    <col min="11265" max="11265" width="5" style="4" customWidth="1"/>
    <col min="11266" max="11266" width="20.5703125" style="4" customWidth="1"/>
    <col min="11267" max="11267" width="10" style="4" customWidth="1"/>
    <col min="11268" max="11268" width="9" style="4" customWidth="1"/>
    <col min="11269" max="11269" width="8.5703125" style="4" customWidth="1"/>
    <col min="11270" max="11270" width="9.5703125" style="4" customWidth="1"/>
    <col min="11271" max="11271" width="8.85546875" style="4" customWidth="1"/>
    <col min="11272" max="11272" width="7.5703125" style="4" customWidth="1"/>
    <col min="11273" max="11273" width="8.140625" style="4" customWidth="1"/>
    <col min="11274" max="11274" width="8.7109375" style="4" customWidth="1"/>
    <col min="11275" max="11275" width="6.85546875" style="4" customWidth="1"/>
    <col min="11276" max="11276" width="8.85546875" style="4" customWidth="1"/>
    <col min="11277" max="11520" width="0" style="4" hidden="1" customWidth="1"/>
    <col min="11521" max="11521" width="5" style="4" customWidth="1"/>
    <col min="11522" max="11522" width="20.5703125" style="4" customWidth="1"/>
    <col min="11523" max="11523" width="10" style="4" customWidth="1"/>
    <col min="11524" max="11524" width="9" style="4" customWidth="1"/>
    <col min="11525" max="11525" width="8.5703125" style="4" customWidth="1"/>
    <col min="11526" max="11526" width="9.5703125" style="4" customWidth="1"/>
    <col min="11527" max="11527" width="8.85546875" style="4" customWidth="1"/>
    <col min="11528" max="11528" width="7.5703125" style="4" customWidth="1"/>
    <col min="11529" max="11529" width="8.140625" style="4" customWidth="1"/>
    <col min="11530" max="11530" width="8.7109375" style="4" customWidth="1"/>
    <col min="11531" max="11531" width="6.85546875" style="4" customWidth="1"/>
    <col min="11532" max="11532" width="8.85546875" style="4" customWidth="1"/>
    <col min="11533" max="11776" width="0" style="4" hidden="1" customWidth="1"/>
    <col min="11777" max="11777" width="5" style="4" customWidth="1"/>
    <col min="11778" max="11778" width="20.5703125" style="4" customWidth="1"/>
    <col min="11779" max="11779" width="10" style="4" customWidth="1"/>
    <col min="11780" max="11780" width="9" style="4" customWidth="1"/>
    <col min="11781" max="11781" width="8.5703125" style="4" customWidth="1"/>
    <col min="11782" max="11782" width="9.5703125" style="4" customWidth="1"/>
    <col min="11783" max="11783" width="8.85546875" style="4" customWidth="1"/>
    <col min="11784" max="11784" width="7.5703125" style="4" customWidth="1"/>
    <col min="11785" max="11785" width="8.140625" style="4" customWidth="1"/>
    <col min="11786" max="11786" width="8.7109375" style="4" customWidth="1"/>
    <col min="11787" max="11787" width="6.85546875" style="4" customWidth="1"/>
    <col min="11788" max="11788" width="8.85546875" style="4" customWidth="1"/>
    <col min="11789" max="12032" width="0" style="4" hidden="1" customWidth="1"/>
    <col min="12033" max="12033" width="5" style="4" customWidth="1"/>
    <col min="12034" max="12034" width="20.5703125" style="4" customWidth="1"/>
    <col min="12035" max="12035" width="10" style="4" customWidth="1"/>
    <col min="12036" max="12036" width="9" style="4" customWidth="1"/>
    <col min="12037" max="12037" width="8.5703125" style="4" customWidth="1"/>
    <col min="12038" max="12038" width="9.5703125" style="4" customWidth="1"/>
    <col min="12039" max="12039" width="8.85546875" style="4" customWidth="1"/>
    <col min="12040" max="12040" width="7.5703125" style="4" customWidth="1"/>
    <col min="12041" max="12041" width="8.140625" style="4" customWidth="1"/>
    <col min="12042" max="12042" width="8.7109375" style="4" customWidth="1"/>
    <col min="12043" max="12043" width="6.85546875" style="4" customWidth="1"/>
    <col min="12044" max="12044" width="8.85546875" style="4" customWidth="1"/>
    <col min="12045" max="12288" width="0" style="4" hidden="1" customWidth="1"/>
    <col min="12289" max="12289" width="5" style="4" customWidth="1"/>
    <col min="12290" max="12290" width="20.5703125" style="4" customWidth="1"/>
    <col min="12291" max="12291" width="10" style="4" customWidth="1"/>
    <col min="12292" max="12292" width="9" style="4" customWidth="1"/>
    <col min="12293" max="12293" width="8.5703125" style="4" customWidth="1"/>
    <col min="12294" max="12294" width="9.5703125" style="4" customWidth="1"/>
    <col min="12295" max="12295" width="8.85546875" style="4" customWidth="1"/>
    <col min="12296" max="12296" width="7.5703125" style="4" customWidth="1"/>
    <col min="12297" max="12297" width="8.140625" style="4" customWidth="1"/>
    <col min="12298" max="12298" width="8.7109375" style="4" customWidth="1"/>
    <col min="12299" max="12299" width="6.85546875" style="4" customWidth="1"/>
    <col min="12300" max="12300" width="8.85546875" style="4" customWidth="1"/>
    <col min="12301" max="12544" width="0" style="4" hidden="1" customWidth="1"/>
    <col min="12545" max="12545" width="5" style="4" customWidth="1"/>
    <col min="12546" max="12546" width="20.5703125" style="4" customWidth="1"/>
    <col min="12547" max="12547" width="10" style="4" customWidth="1"/>
    <col min="12548" max="12548" width="9" style="4" customWidth="1"/>
    <col min="12549" max="12549" width="8.5703125" style="4" customWidth="1"/>
    <col min="12550" max="12550" width="9.5703125" style="4" customWidth="1"/>
    <col min="12551" max="12551" width="8.85546875" style="4" customWidth="1"/>
    <col min="12552" max="12552" width="7.5703125" style="4" customWidth="1"/>
    <col min="12553" max="12553" width="8.140625" style="4" customWidth="1"/>
    <col min="12554" max="12554" width="8.7109375" style="4" customWidth="1"/>
    <col min="12555" max="12555" width="6.85546875" style="4" customWidth="1"/>
    <col min="12556" max="12556" width="8.85546875" style="4" customWidth="1"/>
    <col min="12557" max="12800" width="0" style="4" hidden="1" customWidth="1"/>
    <col min="12801" max="12801" width="5" style="4" customWidth="1"/>
    <col min="12802" max="12802" width="20.5703125" style="4" customWidth="1"/>
    <col min="12803" max="12803" width="10" style="4" customWidth="1"/>
    <col min="12804" max="12804" width="9" style="4" customWidth="1"/>
    <col min="12805" max="12805" width="8.5703125" style="4" customWidth="1"/>
    <col min="12806" max="12806" width="9.5703125" style="4" customWidth="1"/>
    <col min="12807" max="12807" width="8.85546875" style="4" customWidth="1"/>
    <col min="12808" max="12808" width="7.5703125" style="4" customWidth="1"/>
    <col min="12809" max="12809" width="8.140625" style="4" customWidth="1"/>
    <col min="12810" max="12810" width="8.7109375" style="4" customWidth="1"/>
    <col min="12811" max="12811" width="6.85546875" style="4" customWidth="1"/>
    <col min="12812" max="12812" width="8.85546875" style="4" customWidth="1"/>
    <col min="12813" max="13056" width="0" style="4" hidden="1" customWidth="1"/>
    <col min="13057" max="13057" width="5" style="4" customWidth="1"/>
    <col min="13058" max="13058" width="20.5703125" style="4" customWidth="1"/>
    <col min="13059" max="13059" width="10" style="4" customWidth="1"/>
    <col min="13060" max="13060" width="9" style="4" customWidth="1"/>
    <col min="13061" max="13061" width="8.5703125" style="4" customWidth="1"/>
    <col min="13062" max="13062" width="9.5703125" style="4" customWidth="1"/>
    <col min="13063" max="13063" width="8.85546875" style="4" customWidth="1"/>
    <col min="13064" max="13064" width="7.5703125" style="4" customWidth="1"/>
    <col min="13065" max="13065" width="8.140625" style="4" customWidth="1"/>
    <col min="13066" max="13066" width="8.7109375" style="4" customWidth="1"/>
    <col min="13067" max="13067" width="6.85546875" style="4" customWidth="1"/>
    <col min="13068" max="13068" width="8.85546875" style="4" customWidth="1"/>
    <col min="13069" max="13312" width="0" style="4" hidden="1" customWidth="1"/>
    <col min="13313" max="13313" width="5" style="4" customWidth="1"/>
    <col min="13314" max="13314" width="20.5703125" style="4" customWidth="1"/>
    <col min="13315" max="13315" width="10" style="4" customWidth="1"/>
    <col min="13316" max="13316" width="9" style="4" customWidth="1"/>
    <col min="13317" max="13317" width="8.5703125" style="4" customWidth="1"/>
    <col min="13318" max="13318" width="9.5703125" style="4" customWidth="1"/>
    <col min="13319" max="13319" width="8.85546875" style="4" customWidth="1"/>
    <col min="13320" max="13320" width="7.5703125" style="4" customWidth="1"/>
    <col min="13321" max="13321" width="8.140625" style="4" customWidth="1"/>
    <col min="13322" max="13322" width="8.7109375" style="4" customWidth="1"/>
    <col min="13323" max="13323" width="6.85546875" style="4" customWidth="1"/>
    <col min="13324" max="13324" width="8.85546875" style="4" customWidth="1"/>
    <col min="13325" max="13568" width="0" style="4" hidden="1" customWidth="1"/>
    <col min="13569" max="13569" width="5" style="4" customWidth="1"/>
    <col min="13570" max="13570" width="20.5703125" style="4" customWidth="1"/>
    <col min="13571" max="13571" width="10" style="4" customWidth="1"/>
    <col min="13572" max="13572" width="9" style="4" customWidth="1"/>
    <col min="13573" max="13573" width="8.5703125" style="4" customWidth="1"/>
    <col min="13574" max="13574" width="9.5703125" style="4" customWidth="1"/>
    <col min="13575" max="13575" width="8.85546875" style="4" customWidth="1"/>
    <col min="13576" max="13576" width="7.5703125" style="4" customWidth="1"/>
    <col min="13577" max="13577" width="8.140625" style="4" customWidth="1"/>
    <col min="13578" max="13578" width="8.7109375" style="4" customWidth="1"/>
    <col min="13579" max="13579" width="6.85546875" style="4" customWidth="1"/>
    <col min="13580" max="13580" width="8.85546875" style="4" customWidth="1"/>
    <col min="13581" max="13824" width="0" style="4" hidden="1" customWidth="1"/>
    <col min="13825" max="13825" width="5" style="4" customWidth="1"/>
    <col min="13826" max="13826" width="20.5703125" style="4" customWidth="1"/>
    <col min="13827" max="13827" width="10" style="4" customWidth="1"/>
    <col min="13828" max="13828" width="9" style="4" customWidth="1"/>
    <col min="13829" max="13829" width="8.5703125" style="4" customWidth="1"/>
    <col min="13830" max="13830" width="9.5703125" style="4" customWidth="1"/>
    <col min="13831" max="13831" width="8.85546875" style="4" customWidth="1"/>
    <col min="13832" max="13832" width="7.5703125" style="4" customWidth="1"/>
    <col min="13833" max="13833" width="8.140625" style="4" customWidth="1"/>
    <col min="13834" max="13834" width="8.7109375" style="4" customWidth="1"/>
    <col min="13835" max="13835" width="6.85546875" style="4" customWidth="1"/>
    <col min="13836" max="13836" width="8.85546875" style="4" customWidth="1"/>
    <col min="13837" max="14080" width="0" style="4" hidden="1" customWidth="1"/>
    <col min="14081" max="14081" width="5" style="4" customWidth="1"/>
    <col min="14082" max="14082" width="20.5703125" style="4" customWidth="1"/>
    <col min="14083" max="14083" width="10" style="4" customWidth="1"/>
    <col min="14084" max="14084" width="9" style="4" customWidth="1"/>
    <col min="14085" max="14085" width="8.5703125" style="4" customWidth="1"/>
    <col min="14086" max="14086" width="9.5703125" style="4" customWidth="1"/>
    <col min="14087" max="14087" width="8.85546875" style="4" customWidth="1"/>
    <col min="14088" max="14088" width="7.5703125" style="4" customWidth="1"/>
    <col min="14089" max="14089" width="8.140625" style="4" customWidth="1"/>
    <col min="14090" max="14090" width="8.7109375" style="4" customWidth="1"/>
    <col min="14091" max="14091" width="6.85546875" style="4" customWidth="1"/>
    <col min="14092" max="14092" width="8.85546875" style="4" customWidth="1"/>
    <col min="14093" max="14336" width="0" style="4" hidden="1" customWidth="1"/>
    <col min="14337" max="14337" width="5" style="4" customWidth="1"/>
    <col min="14338" max="14338" width="20.5703125" style="4" customWidth="1"/>
    <col min="14339" max="14339" width="10" style="4" customWidth="1"/>
    <col min="14340" max="14340" width="9" style="4" customWidth="1"/>
    <col min="14341" max="14341" width="8.5703125" style="4" customWidth="1"/>
    <col min="14342" max="14342" width="9.5703125" style="4" customWidth="1"/>
    <col min="14343" max="14343" width="8.85546875" style="4" customWidth="1"/>
    <col min="14344" max="14344" width="7.5703125" style="4" customWidth="1"/>
    <col min="14345" max="14345" width="8.140625" style="4" customWidth="1"/>
    <col min="14346" max="14346" width="8.7109375" style="4" customWidth="1"/>
    <col min="14347" max="14347" width="6.85546875" style="4" customWidth="1"/>
    <col min="14348" max="14348" width="8.85546875" style="4" customWidth="1"/>
    <col min="14349" max="14592" width="0" style="4" hidden="1" customWidth="1"/>
    <col min="14593" max="14593" width="5" style="4" customWidth="1"/>
    <col min="14594" max="14594" width="20.5703125" style="4" customWidth="1"/>
    <col min="14595" max="14595" width="10" style="4" customWidth="1"/>
    <col min="14596" max="14596" width="9" style="4" customWidth="1"/>
    <col min="14597" max="14597" width="8.5703125" style="4" customWidth="1"/>
    <col min="14598" max="14598" width="9.5703125" style="4" customWidth="1"/>
    <col min="14599" max="14599" width="8.85546875" style="4" customWidth="1"/>
    <col min="14600" max="14600" width="7.5703125" style="4" customWidth="1"/>
    <col min="14601" max="14601" width="8.140625" style="4" customWidth="1"/>
    <col min="14602" max="14602" width="8.7109375" style="4" customWidth="1"/>
    <col min="14603" max="14603" width="6.85546875" style="4" customWidth="1"/>
    <col min="14604" max="14604" width="8.85546875" style="4" customWidth="1"/>
    <col min="14605" max="14848" width="0" style="4" hidden="1" customWidth="1"/>
    <col min="14849" max="14849" width="5" style="4" customWidth="1"/>
    <col min="14850" max="14850" width="20.5703125" style="4" customWidth="1"/>
    <col min="14851" max="14851" width="10" style="4" customWidth="1"/>
    <col min="14852" max="14852" width="9" style="4" customWidth="1"/>
    <col min="14853" max="14853" width="8.5703125" style="4" customWidth="1"/>
    <col min="14854" max="14854" width="9.5703125" style="4" customWidth="1"/>
    <col min="14855" max="14855" width="8.85546875" style="4" customWidth="1"/>
    <col min="14856" max="14856" width="7.5703125" style="4" customWidth="1"/>
    <col min="14857" max="14857" width="8.140625" style="4" customWidth="1"/>
    <col min="14858" max="14858" width="8.7109375" style="4" customWidth="1"/>
    <col min="14859" max="14859" width="6.85546875" style="4" customWidth="1"/>
    <col min="14860" max="14860" width="8.85546875" style="4" customWidth="1"/>
    <col min="14861" max="15104" width="0" style="4" hidden="1" customWidth="1"/>
    <col min="15105" max="15105" width="5" style="4" customWidth="1"/>
    <col min="15106" max="15106" width="20.5703125" style="4" customWidth="1"/>
    <col min="15107" max="15107" width="10" style="4" customWidth="1"/>
    <col min="15108" max="15108" width="9" style="4" customWidth="1"/>
    <col min="15109" max="15109" width="8.5703125" style="4" customWidth="1"/>
    <col min="15110" max="15110" width="9.5703125" style="4" customWidth="1"/>
    <col min="15111" max="15111" width="8.85546875" style="4" customWidth="1"/>
    <col min="15112" max="15112" width="7.5703125" style="4" customWidth="1"/>
    <col min="15113" max="15113" width="8.140625" style="4" customWidth="1"/>
    <col min="15114" max="15114" width="8.7109375" style="4" customWidth="1"/>
    <col min="15115" max="15115" width="6.85546875" style="4" customWidth="1"/>
    <col min="15116" max="15116" width="8.85546875" style="4" customWidth="1"/>
    <col min="15117" max="15360" width="0" style="4" hidden="1" customWidth="1"/>
    <col min="15361" max="15361" width="5" style="4" customWidth="1"/>
    <col min="15362" max="15362" width="20.5703125" style="4" customWidth="1"/>
    <col min="15363" max="15363" width="10" style="4" customWidth="1"/>
    <col min="15364" max="15364" width="9" style="4" customWidth="1"/>
    <col min="15365" max="15365" width="8.5703125" style="4" customWidth="1"/>
    <col min="15366" max="15366" width="9.5703125" style="4" customWidth="1"/>
    <col min="15367" max="15367" width="8.85546875" style="4" customWidth="1"/>
    <col min="15368" max="15368" width="7.5703125" style="4" customWidth="1"/>
    <col min="15369" max="15369" width="8.140625" style="4" customWidth="1"/>
    <col min="15370" max="15370" width="8.7109375" style="4" customWidth="1"/>
    <col min="15371" max="15371" width="6.85546875" style="4" customWidth="1"/>
    <col min="15372" max="15372" width="8.85546875" style="4" customWidth="1"/>
    <col min="15373" max="15616" width="0" style="4" hidden="1" customWidth="1"/>
    <col min="15617" max="15617" width="5" style="4" customWidth="1"/>
    <col min="15618" max="15618" width="20.5703125" style="4" customWidth="1"/>
    <col min="15619" max="15619" width="10" style="4" customWidth="1"/>
    <col min="15620" max="15620" width="9" style="4" customWidth="1"/>
    <col min="15621" max="15621" width="8.5703125" style="4" customWidth="1"/>
    <col min="15622" max="15622" width="9.5703125" style="4" customWidth="1"/>
    <col min="15623" max="15623" width="8.85546875" style="4" customWidth="1"/>
    <col min="15624" max="15624" width="7.5703125" style="4" customWidth="1"/>
    <col min="15625" max="15625" width="8.140625" style="4" customWidth="1"/>
    <col min="15626" max="15626" width="8.7109375" style="4" customWidth="1"/>
    <col min="15627" max="15627" width="6.85546875" style="4" customWidth="1"/>
    <col min="15628" max="15628" width="8.85546875" style="4" customWidth="1"/>
    <col min="15629" max="15872" width="0" style="4" hidden="1" customWidth="1"/>
    <col min="15873" max="15873" width="5" style="4" customWidth="1"/>
    <col min="15874" max="15874" width="20.5703125" style="4" customWidth="1"/>
    <col min="15875" max="15875" width="10" style="4" customWidth="1"/>
    <col min="15876" max="15876" width="9" style="4" customWidth="1"/>
    <col min="15877" max="15877" width="8.5703125" style="4" customWidth="1"/>
    <col min="15878" max="15878" width="9.5703125" style="4" customWidth="1"/>
    <col min="15879" max="15879" width="8.85546875" style="4" customWidth="1"/>
    <col min="15880" max="15880" width="7.5703125" style="4" customWidth="1"/>
    <col min="15881" max="15881" width="8.140625" style="4" customWidth="1"/>
    <col min="15882" max="15882" width="8.7109375" style="4" customWidth="1"/>
    <col min="15883" max="15883" width="6.85546875" style="4" customWidth="1"/>
    <col min="15884" max="15884" width="8.85546875" style="4" customWidth="1"/>
    <col min="15885" max="16128" width="0" style="4" hidden="1" customWidth="1"/>
    <col min="16129" max="16129" width="5" style="4" customWidth="1"/>
    <col min="16130" max="16130" width="20.5703125" style="4" customWidth="1"/>
    <col min="16131" max="16131" width="10" style="4" customWidth="1"/>
    <col min="16132" max="16132" width="9" style="4" customWidth="1"/>
    <col min="16133" max="16133" width="8.5703125" style="4" customWidth="1"/>
    <col min="16134" max="16134" width="9.5703125" style="4" customWidth="1"/>
    <col min="16135" max="16135" width="8.85546875" style="4" customWidth="1"/>
    <col min="16136" max="16136" width="7.5703125" style="4" customWidth="1"/>
    <col min="16137" max="16137" width="8.140625" style="4" customWidth="1"/>
    <col min="16138" max="16138" width="8.7109375" style="4" customWidth="1"/>
    <col min="16139" max="16139" width="6.85546875" style="4" customWidth="1"/>
    <col min="16140" max="16140" width="8.85546875" style="4" customWidth="1"/>
    <col min="16141" max="16384" width="0" style="4" hidden="1" customWidth="1"/>
  </cols>
  <sheetData>
    <row r="1" spans="1:258" s="1" customFormat="1" ht="21.75" customHeight="1" x14ac:dyDescent="0.25">
      <c r="A1" s="5"/>
      <c r="B1" s="4"/>
      <c r="C1" s="4"/>
      <c r="D1" s="4"/>
      <c r="E1" s="4"/>
      <c r="F1" s="4"/>
      <c r="G1" s="4"/>
      <c r="H1" s="4"/>
      <c r="I1" s="102" t="s">
        <v>98</v>
      </c>
      <c r="J1" s="102"/>
      <c r="K1" s="102"/>
      <c r="L1" s="10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</row>
    <row r="2" spans="1:258" s="1" customFormat="1" x14ac:dyDescent="0.25">
      <c r="A2" s="5"/>
      <c r="B2" s="4"/>
      <c r="C2" s="4"/>
      <c r="D2" s="4"/>
      <c r="E2" s="4"/>
      <c r="F2" s="4"/>
      <c r="G2" s="4"/>
      <c r="H2" s="4"/>
      <c r="I2" s="6"/>
      <c r="J2" s="48"/>
      <c r="K2" s="75"/>
      <c r="L2" s="4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</row>
    <row r="3" spans="1:258" s="1" customFormat="1" ht="11.25" customHeight="1" x14ac:dyDescent="0.25">
      <c r="A3" s="90" t="s">
        <v>99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  <c r="IS3" s="90"/>
      <c r="IT3" s="90"/>
      <c r="IU3" s="90"/>
      <c r="IV3" s="90"/>
      <c r="IW3" s="90"/>
      <c r="IX3" s="90"/>
    </row>
    <row r="4" spans="1:258" s="1" customFormat="1" ht="11.25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  <c r="IR4" s="90"/>
      <c r="IS4" s="90"/>
      <c r="IT4" s="90"/>
      <c r="IU4" s="90"/>
      <c r="IV4" s="90"/>
      <c r="IW4" s="90"/>
      <c r="IX4" s="90"/>
    </row>
    <row r="5" spans="1:258" s="1" customFormat="1" ht="39.75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  <c r="IV5" s="90"/>
      <c r="IW5" s="90"/>
      <c r="IX5" s="90"/>
    </row>
    <row r="6" spans="1:258" s="1" customFormat="1" x14ac:dyDescent="0.25">
      <c r="A6" s="5"/>
      <c r="B6" s="4"/>
      <c r="C6" s="4"/>
      <c r="D6" s="4"/>
      <c r="E6" s="4"/>
      <c r="F6" s="4"/>
      <c r="G6" s="4"/>
      <c r="H6" s="4"/>
      <c r="I6" s="6"/>
      <c r="J6" s="48"/>
      <c r="K6" s="75"/>
      <c r="L6" s="4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</row>
    <row r="7" spans="1:258" s="2" customFormat="1" ht="42.75" customHeight="1" x14ac:dyDescent="0.2">
      <c r="A7" s="89" t="s">
        <v>0</v>
      </c>
      <c r="B7" s="93" t="s">
        <v>1</v>
      </c>
      <c r="C7" s="89" t="s">
        <v>2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103" t="s">
        <v>83</v>
      </c>
    </row>
    <row r="8" spans="1:258" s="2" customFormat="1" ht="72.75" customHeight="1" x14ac:dyDescent="0.25">
      <c r="A8" s="89"/>
      <c r="B8" s="94"/>
      <c r="C8" s="74" t="s">
        <v>3</v>
      </c>
      <c r="D8" s="74" t="s">
        <v>4</v>
      </c>
      <c r="E8" s="74" t="s">
        <v>5</v>
      </c>
      <c r="F8" s="74" t="s">
        <v>6</v>
      </c>
      <c r="G8" s="74" t="s">
        <v>7</v>
      </c>
      <c r="H8" s="74" t="s">
        <v>8</v>
      </c>
      <c r="I8" s="74" t="s">
        <v>9</v>
      </c>
      <c r="J8" s="74" t="s">
        <v>10</v>
      </c>
      <c r="K8" s="76" t="s">
        <v>11</v>
      </c>
      <c r="L8" s="77" t="s">
        <v>12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9"/>
      <c r="IW8" s="76" t="s">
        <v>82</v>
      </c>
      <c r="IX8" s="92"/>
    </row>
    <row r="9" spans="1:258" s="2" customFormat="1" x14ac:dyDescent="0.25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49">
        <v>10</v>
      </c>
      <c r="K9" s="80">
        <v>11</v>
      </c>
      <c r="L9" s="49">
        <v>12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7"/>
      <c r="IW9" s="38">
        <v>13</v>
      </c>
      <c r="IX9" s="38">
        <v>14</v>
      </c>
    </row>
    <row r="10" spans="1:258" s="2" customFormat="1" ht="60" x14ac:dyDescent="0.25">
      <c r="A10" s="7">
        <v>1</v>
      </c>
      <c r="B10" s="9" t="s">
        <v>13</v>
      </c>
      <c r="C10" s="10">
        <f>C12+C13</f>
        <v>368663.58876000001</v>
      </c>
      <c r="D10" s="11">
        <f>D57+D71+D84+D96+D114+D129</f>
        <v>37325.5</v>
      </c>
      <c r="E10" s="11">
        <f>E57+E71+E84+E96+E114+E129</f>
        <v>32848.75</v>
      </c>
      <c r="F10" s="12">
        <f>F57+F71+F84+F96+F114+F129</f>
        <v>26691.760000000002</v>
      </c>
      <c r="G10" s="13">
        <f>G57+G71+G84+G96+G114+G129</f>
        <v>33748.525999999998</v>
      </c>
      <c r="H10" s="13">
        <f>H12+H13</f>
        <v>36355.603000000003</v>
      </c>
      <c r="I10" s="11">
        <f>I57+I71+I84+I96+I114+I129</f>
        <v>36458.996760000002</v>
      </c>
      <c r="J10" s="11">
        <f>J12+J13</f>
        <v>55913.832999999999</v>
      </c>
      <c r="K10" s="10">
        <f>K12+K13</f>
        <v>76924.800000000003</v>
      </c>
      <c r="L10" s="10">
        <f>L12+L13</f>
        <v>28924.02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40"/>
      <c r="IW10" s="10">
        <f>IW57+IW71+IW84+IW96+IW114+IW129</f>
        <v>3471.8</v>
      </c>
      <c r="IX10" s="16"/>
    </row>
    <row r="11" spans="1:258" s="2" customFormat="1" ht="30" x14ac:dyDescent="0.25">
      <c r="A11" s="7">
        <v>2</v>
      </c>
      <c r="B11" s="9" t="s">
        <v>14</v>
      </c>
      <c r="C11" s="10">
        <f>D11+E11+F11+G11+H11+I11+J11</f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40"/>
      <c r="IW11" s="10">
        <v>0</v>
      </c>
      <c r="IX11" s="16"/>
    </row>
    <row r="12" spans="1:258" s="2" customFormat="1" x14ac:dyDescent="0.25">
      <c r="A12" s="7">
        <v>3</v>
      </c>
      <c r="B12" s="9" t="s">
        <v>15</v>
      </c>
      <c r="C12" s="10">
        <f>D12+E12+F12+G12+H12+I12+J12+K12+L12</f>
        <v>40815.01</v>
      </c>
      <c r="D12" s="13">
        <f>D76+D79+D82</f>
        <v>23795.5</v>
      </c>
      <c r="E12" s="13">
        <f>E76+E79+E82</f>
        <v>11138.75</v>
      </c>
      <c r="F12" s="10">
        <v>1587.76</v>
      </c>
      <c r="G12" s="10">
        <v>0</v>
      </c>
      <c r="H12" s="10">
        <v>0</v>
      </c>
      <c r="I12" s="10">
        <v>0</v>
      </c>
      <c r="J12" s="10">
        <f>J55+J135</f>
        <v>1431</v>
      </c>
      <c r="K12" s="10">
        <f>K55+K134</f>
        <v>1431</v>
      </c>
      <c r="L12" s="10">
        <v>1431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40"/>
      <c r="IW12" s="10">
        <v>0</v>
      </c>
      <c r="IX12" s="16"/>
    </row>
    <row r="13" spans="1:258" s="2" customFormat="1" x14ac:dyDescent="0.25">
      <c r="A13" s="7">
        <v>4</v>
      </c>
      <c r="B13" s="9" t="s">
        <v>16</v>
      </c>
      <c r="C13" s="10">
        <f>D13+E13+F13+G13+H13+I13+J13+K13+L13+IW13</f>
        <v>327848.57876</v>
      </c>
      <c r="D13" s="13">
        <f>D57+D71+D77+D96+D114+D129</f>
        <v>13530</v>
      </c>
      <c r="E13" s="13">
        <v>21710</v>
      </c>
      <c r="F13" s="12">
        <f>F57+F71+F80+F96+F114+F129</f>
        <v>25104</v>
      </c>
      <c r="G13" s="13">
        <v>33748.525999999998</v>
      </c>
      <c r="H13" s="13">
        <f>H57+H71+H84+H96+H114+H129</f>
        <v>36355.603000000003</v>
      </c>
      <c r="I13" s="14">
        <f>I57+I71+I84+I96+I114+I129</f>
        <v>36458.996760000002</v>
      </c>
      <c r="J13" s="11">
        <f>J56+J71+J84+J96+J114+J129</f>
        <v>54482.832999999999</v>
      </c>
      <c r="K13" s="10">
        <v>75493.8</v>
      </c>
      <c r="L13" s="10">
        <v>27493.02</v>
      </c>
      <c r="M13" s="41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40"/>
      <c r="IW13" s="10">
        <v>3471.8</v>
      </c>
      <c r="IX13" s="16"/>
    </row>
    <row r="14" spans="1:258" s="2" customFormat="1" x14ac:dyDescent="0.25">
      <c r="A14" s="7">
        <v>5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1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40"/>
      <c r="IW14" s="16"/>
      <c r="IX14" s="16"/>
    </row>
    <row r="15" spans="1:258" s="2" customFormat="1" ht="30" x14ac:dyDescent="0.25">
      <c r="A15" s="7">
        <v>6</v>
      </c>
      <c r="B15" s="9" t="s">
        <v>17</v>
      </c>
      <c r="C15" s="10">
        <f>D15+E15+F15+G15+H15+I15+J15+K15+L15+IW15</f>
        <v>368663.58876000001</v>
      </c>
      <c r="D15" s="14">
        <f>D18+D19</f>
        <v>37325.5</v>
      </c>
      <c r="E15" s="11">
        <v>32848.75</v>
      </c>
      <c r="F15" s="15">
        <f>F57+F71+F84+F96+F114+F129</f>
        <v>26691.760000000002</v>
      </c>
      <c r="G15" s="13">
        <f>G10</f>
        <v>33748.525999999998</v>
      </c>
      <c r="H15" s="13">
        <f>H18+H19</f>
        <v>36355.603000000003</v>
      </c>
      <c r="I15" s="14">
        <f>I57+I71+I84+I96+I114+I129</f>
        <v>36458.996760000002</v>
      </c>
      <c r="J15" s="14">
        <f>J18+J19</f>
        <v>55913.832999999999</v>
      </c>
      <c r="K15" s="10">
        <f>K18+K19</f>
        <v>76924.800000000003</v>
      </c>
      <c r="L15" s="15">
        <f>L18+L19</f>
        <v>28924.02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40"/>
      <c r="IW15" s="15">
        <v>3471.8</v>
      </c>
      <c r="IX15" s="16"/>
    </row>
    <row r="16" spans="1:258" s="2" customFormat="1" x14ac:dyDescent="0.25">
      <c r="A16" s="7">
        <v>7</v>
      </c>
      <c r="B16" s="9" t="s">
        <v>18</v>
      </c>
      <c r="C16" s="16"/>
      <c r="D16" s="14"/>
      <c r="E16" s="16"/>
      <c r="F16" s="16"/>
      <c r="G16" s="16"/>
      <c r="H16" s="16"/>
      <c r="I16" s="16"/>
      <c r="J16" s="16"/>
      <c r="K16" s="10"/>
      <c r="L16" s="10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40"/>
      <c r="IW16" s="16"/>
      <c r="IX16" s="16"/>
    </row>
    <row r="17" spans="1:258" s="2" customFormat="1" x14ac:dyDescent="0.25">
      <c r="A17" s="7">
        <v>8</v>
      </c>
      <c r="B17" s="9" t="s">
        <v>19</v>
      </c>
      <c r="C17" s="16"/>
      <c r="D17" s="16"/>
      <c r="E17" s="16"/>
      <c r="F17" s="16"/>
      <c r="G17" s="16"/>
      <c r="H17" s="16"/>
      <c r="I17" s="16"/>
      <c r="J17" s="16"/>
      <c r="K17" s="10"/>
      <c r="L17" s="10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40"/>
      <c r="IW17" s="16"/>
      <c r="IX17" s="16"/>
    </row>
    <row r="18" spans="1:258" s="2" customFormat="1" x14ac:dyDescent="0.25">
      <c r="A18" s="7">
        <v>9</v>
      </c>
      <c r="B18" s="9" t="s">
        <v>15</v>
      </c>
      <c r="C18" s="10">
        <f>D18+E18+F18+G18+H18+I18+J18+K18+L18</f>
        <v>40815.01</v>
      </c>
      <c r="D18" s="13">
        <v>23795.5</v>
      </c>
      <c r="E18" s="14">
        <v>11138.75</v>
      </c>
      <c r="F18" s="15">
        <v>1587.76</v>
      </c>
      <c r="G18" s="10">
        <v>0</v>
      </c>
      <c r="H18" s="15">
        <v>0</v>
      </c>
      <c r="I18" s="15">
        <v>0</v>
      </c>
      <c r="J18" s="15">
        <v>1431</v>
      </c>
      <c r="K18" s="10">
        <v>1431</v>
      </c>
      <c r="L18" s="10">
        <v>1431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40"/>
      <c r="IW18" s="15">
        <v>0</v>
      </c>
      <c r="IX18" s="16"/>
    </row>
    <row r="19" spans="1:258" s="2" customFormat="1" x14ac:dyDescent="0.25">
      <c r="A19" s="7">
        <v>10</v>
      </c>
      <c r="B19" s="9" t="s">
        <v>16</v>
      </c>
      <c r="C19" s="10">
        <f>D19+E19+F19+G19+H19+I19+J19+K19+L19+IW19</f>
        <v>327848.57876</v>
      </c>
      <c r="D19" s="13">
        <v>13530</v>
      </c>
      <c r="E19" s="13">
        <v>21710</v>
      </c>
      <c r="F19" s="15">
        <f>F57+F71+F80+F96+F114+F129</f>
        <v>25104</v>
      </c>
      <c r="G19" s="14">
        <v>33748.525999999998</v>
      </c>
      <c r="H19" s="13">
        <f>H13</f>
        <v>36355.603000000003</v>
      </c>
      <c r="I19" s="14">
        <f>I57+I71+I84+I96+I114+I129</f>
        <v>36458.996760000002</v>
      </c>
      <c r="J19" s="14">
        <v>54482.832999999999</v>
      </c>
      <c r="K19" s="15">
        <f>K56+K71+K84+K96+K114+K129</f>
        <v>75493.8</v>
      </c>
      <c r="L19" s="15">
        <v>27493.02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40"/>
      <c r="IW19" s="15">
        <v>3471.8</v>
      </c>
      <c r="IX19" s="16"/>
    </row>
    <row r="20" spans="1:258" s="2" customFormat="1" ht="21" customHeight="1" x14ac:dyDescent="0.25">
      <c r="A20" s="7">
        <v>11</v>
      </c>
      <c r="B20" s="104" t="s">
        <v>84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  <c r="IW20" s="106"/>
      <c r="IX20" s="16"/>
    </row>
    <row r="21" spans="1:258" s="2" customFormat="1" ht="21.75" customHeight="1" x14ac:dyDescent="0.25">
      <c r="A21" s="7">
        <v>12</v>
      </c>
      <c r="B21" s="91" t="s">
        <v>20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16"/>
    </row>
    <row r="22" spans="1:258" s="2" customFormat="1" x14ac:dyDescent="0.25">
      <c r="A22" s="7">
        <v>13</v>
      </c>
      <c r="B22" s="92" t="s">
        <v>21</v>
      </c>
      <c r="C22" s="92"/>
      <c r="D22" s="92"/>
      <c r="E22" s="92"/>
      <c r="F22" s="92"/>
      <c r="G22" s="92"/>
      <c r="H22" s="92"/>
      <c r="I22" s="92"/>
      <c r="J22" s="92"/>
      <c r="K22" s="92"/>
      <c r="L22" s="72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42"/>
      <c r="IX22" s="16"/>
    </row>
    <row r="23" spans="1:258" s="2" customFormat="1" ht="90" x14ac:dyDescent="0.2">
      <c r="A23" s="7">
        <v>14</v>
      </c>
      <c r="B23" s="9" t="s">
        <v>22</v>
      </c>
      <c r="C23" s="17">
        <f>D23+E23+F23+G23+H23+I23+J23+K23+L23+IW23</f>
        <v>756</v>
      </c>
      <c r="D23" s="17">
        <v>99</v>
      </c>
      <c r="E23" s="17">
        <v>99</v>
      </c>
      <c r="F23" s="17">
        <v>99</v>
      </c>
      <c r="G23" s="17">
        <v>99</v>
      </c>
      <c r="H23" s="17">
        <v>115</v>
      </c>
      <c r="I23" s="17">
        <v>120</v>
      </c>
      <c r="J23" s="17">
        <v>125</v>
      </c>
      <c r="K23" s="17">
        <v>0</v>
      </c>
      <c r="L23" s="17">
        <v>0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17">
        <v>0</v>
      </c>
      <c r="IX23" s="7">
        <v>9</v>
      </c>
    </row>
    <row r="24" spans="1:258" s="3" customFormat="1" x14ac:dyDescent="0.25">
      <c r="A24" s="18">
        <v>15</v>
      </c>
      <c r="B24" s="20" t="s">
        <v>23</v>
      </c>
      <c r="C24" s="44">
        <f>D24+E24+F24+G24+H24+I24+J24+K24+L24+IW24</f>
        <v>756</v>
      </c>
      <c r="D24" s="44">
        <v>99</v>
      </c>
      <c r="E24" s="44">
        <v>99</v>
      </c>
      <c r="F24" s="44">
        <v>99</v>
      </c>
      <c r="G24" s="44">
        <v>99</v>
      </c>
      <c r="H24" s="44">
        <v>115</v>
      </c>
      <c r="I24" s="21">
        <v>120</v>
      </c>
      <c r="J24" s="21">
        <v>125</v>
      </c>
      <c r="K24" s="21">
        <v>0</v>
      </c>
      <c r="L24" s="21">
        <v>0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21">
        <v>0</v>
      </c>
      <c r="IX24" s="16"/>
    </row>
    <row r="25" spans="1:258" s="2" customFormat="1" ht="120" x14ac:dyDescent="0.2">
      <c r="A25" s="7">
        <v>16</v>
      </c>
      <c r="B25" s="9" t="s">
        <v>24</v>
      </c>
      <c r="C25" s="19">
        <f>D25+E25+F25+G25+H25+I25+J25</f>
        <v>533.51400000000001</v>
      </c>
      <c r="D25" s="17">
        <v>85</v>
      </c>
      <c r="E25" s="17">
        <v>85</v>
      </c>
      <c r="F25" s="17">
        <v>80</v>
      </c>
      <c r="G25" s="17">
        <v>80</v>
      </c>
      <c r="H25" s="17">
        <v>94.563999999999993</v>
      </c>
      <c r="I25" s="17">
        <v>108.95</v>
      </c>
      <c r="J25" s="17">
        <v>0</v>
      </c>
      <c r="K25" s="81">
        <v>0</v>
      </c>
      <c r="L25" s="19">
        <v>0</v>
      </c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19">
        <v>0</v>
      </c>
      <c r="IX25" s="7">
        <v>9</v>
      </c>
    </row>
    <row r="26" spans="1:258" s="2" customFormat="1" x14ac:dyDescent="0.25">
      <c r="A26" s="7">
        <v>17</v>
      </c>
      <c r="B26" s="20" t="s">
        <v>23</v>
      </c>
      <c r="C26" s="21">
        <f>D26+E26+F26+G26+H26+I26+J26+K26+L26+IW26</f>
        <v>533.51400000000001</v>
      </c>
      <c r="D26" s="21">
        <v>85</v>
      </c>
      <c r="E26" s="21">
        <v>85</v>
      </c>
      <c r="F26" s="21">
        <v>80</v>
      </c>
      <c r="G26" s="21">
        <v>80</v>
      </c>
      <c r="H26" s="21">
        <v>94.563999999999993</v>
      </c>
      <c r="I26" s="21">
        <v>108.95</v>
      </c>
      <c r="J26" s="21">
        <v>0</v>
      </c>
      <c r="K26" s="82">
        <v>0</v>
      </c>
      <c r="L26" s="46">
        <v>0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6">
        <v>0</v>
      </c>
      <c r="IX26" s="16"/>
    </row>
    <row r="27" spans="1:258" s="2" customFormat="1" ht="75" x14ac:dyDescent="0.2">
      <c r="A27" s="7">
        <v>18</v>
      </c>
      <c r="B27" s="9" t="s">
        <v>25</v>
      </c>
      <c r="C27" s="17">
        <f>D27+E27+F27+G27+H27+I27+J27</f>
        <v>255</v>
      </c>
      <c r="D27" s="17">
        <v>200</v>
      </c>
      <c r="E27" s="17">
        <v>0</v>
      </c>
      <c r="F27" s="17">
        <v>0</v>
      </c>
      <c r="G27" s="17">
        <v>0</v>
      </c>
      <c r="H27" s="17">
        <v>30</v>
      </c>
      <c r="I27" s="17">
        <v>25</v>
      </c>
      <c r="J27" s="17">
        <v>0</v>
      </c>
      <c r="K27" s="81">
        <v>0</v>
      </c>
      <c r="L27" s="19">
        <v>0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19">
        <v>0</v>
      </c>
      <c r="IX27" s="7">
        <v>4</v>
      </c>
    </row>
    <row r="28" spans="1:258" s="2" customFormat="1" x14ac:dyDescent="0.25">
      <c r="A28" s="7">
        <v>19</v>
      </c>
      <c r="B28" s="20" t="s">
        <v>23</v>
      </c>
      <c r="C28" s="21">
        <f>D28+E28+F28+G28+H28+I28+J28+K28+L28+IW28</f>
        <v>255</v>
      </c>
      <c r="D28" s="21">
        <v>200</v>
      </c>
      <c r="E28" s="21">
        <v>0</v>
      </c>
      <c r="F28" s="21">
        <v>0</v>
      </c>
      <c r="G28" s="21">
        <v>0</v>
      </c>
      <c r="H28" s="22">
        <v>30</v>
      </c>
      <c r="I28" s="21">
        <v>25</v>
      </c>
      <c r="J28" s="21">
        <v>0</v>
      </c>
      <c r="K28" s="21">
        <v>0</v>
      </c>
      <c r="L28" s="21">
        <v>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21">
        <v>0</v>
      </c>
      <c r="IX28" s="16"/>
    </row>
    <row r="29" spans="1:258" s="2" customFormat="1" ht="60" x14ac:dyDescent="0.25">
      <c r="A29" s="7">
        <v>20</v>
      </c>
      <c r="B29" s="9" t="s">
        <v>26</v>
      </c>
      <c r="C29" s="17">
        <f>D29+E29+F29+G29+H29+I29+J29+K29+L29+IW29</f>
        <v>653.96</v>
      </c>
      <c r="D29" s="17">
        <v>70</v>
      </c>
      <c r="E29" s="17">
        <v>134</v>
      </c>
      <c r="F29" s="17">
        <v>70</v>
      </c>
      <c r="G29" s="17">
        <v>70</v>
      </c>
      <c r="H29" s="17">
        <v>99</v>
      </c>
      <c r="I29" s="17">
        <v>102.96</v>
      </c>
      <c r="J29" s="21">
        <v>108</v>
      </c>
      <c r="K29" s="21">
        <v>0</v>
      </c>
      <c r="L29" s="21">
        <v>0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21">
        <v>0</v>
      </c>
      <c r="IX29" s="7">
        <v>5</v>
      </c>
    </row>
    <row r="30" spans="1:258" s="2" customFormat="1" x14ac:dyDescent="0.25">
      <c r="A30" s="7">
        <v>21</v>
      </c>
      <c r="B30" s="20" t="s">
        <v>23</v>
      </c>
      <c r="C30" s="21">
        <f>D30+E30+F30+G30+H30+I30+J30+K30+L30+IW30</f>
        <v>653.96</v>
      </c>
      <c r="D30" s="21">
        <v>70</v>
      </c>
      <c r="E30" s="21">
        <v>134</v>
      </c>
      <c r="F30" s="21">
        <v>70</v>
      </c>
      <c r="G30" s="21">
        <v>70</v>
      </c>
      <c r="H30" s="21">
        <v>99</v>
      </c>
      <c r="I30" s="21">
        <v>102.96</v>
      </c>
      <c r="J30" s="21">
        <v>108</v>
      </c>
      <c r="K30" s="21">
        <v>0</v>
      </c>
      <c r="L30" s="21">
        <v>0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21">
        <v>0</v>
      </c>
      <c r="IX30" s="7"/>
    </row>
    <row r="31" spans="1:258" s="2" customFormat="1" ht="90" x14ac:dyDescent="0.25">
      <c r="A31" s="7">
        <v>22</v>
      </c>
      <c r="B31" s="23" t="s">
        <v>27</v>
      </c>
      <c r="C31" s="17">
        <f>D31+E31+F31+G31+H31+I31+J31+K31+L31</f>
        <v>299</v>
      </c>
      <c r="D31" s="17">
        <v>35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88</v>
      </c>
      <c r="K31" s="17">
        <v>88</v>
      </c>
      <c r="L31" s="17">
        <v>88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17">
        <v>0</v>
      </c>
      <c r="IX31" s="7">
        <v>6</v>
      </c>
    </row>
    <row r="32" spans="1:258" s="2" customFormat="1" x14ac:dyDescent="0.2">
      <c r="A32" s="7">
        <v>23</v>
      </c>
      <c r="B32" s="20" t="s">
        <v>23</v>
      </c>
      <c r="C32" s="21">
        <f>+D32+E32+F32+G32+H32+I32+J32</f>
        <v>35</v>
      </c>
      <c r="D32" s="21">
        <v>35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21">
        <v>0</v>
      </c>
      <c r="IX32" s="7"/>
    </row>
    <row r="33" spans="1:258" s="2" customFormat="1" x14ac:dyDescent="0.2">
      <c r="A33" s="7">
        <v>24</v>
      </c>
      <c r="B33" s="20" t="s">
        <v>15</v>
      </c>
      <c r="C33" s="21">
        <f>D33+E33+F33+G33+H33+I33+J33+K33+L33+IW33</f>
        <v>264</v>
      </c>
      <c r="D33" s="25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21">
        <v>88</v>
      </c>
      <c r="K33" s="21">
        <v>88</v>
      </c>
      <c r="L33" s="21">
        <v>88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21">
        <v>0</v>
      </c>
      <c r="IX33" s="7"/>
    </row>
    <row r="34" spans="1:258" s="2" customFormat="1" ht="90" x14ac:dyDescent="0.25">
      <c r="A34" s="7">
        <v>25</v>
      </c>
      <c r="B34" s="9" t="s">
        <v>28</v>
      </c>
      <c r="C34" s="24">
        <f>D34+E34+F34+G34+H34+I34+J34+K34+L34+IW34</f>
        <v>269.56600000000003</v>
      </c>
      <c r="D34" s="24">
        <v>45</v>
      </c>
      <c r="E34" s="24">
        <v>58</v>
      </c>
      <c r="F34" s="24">
        <v>50</v>
      </c>
      <c r="G34" s="24">
        <v>30</v>
      </c>
      <c r="H34" s="24">
        <v>27.632000000000001</v>
      </c>
      <c r="I34" s="24">
        <v>28.934000000000001</v>
      </c>
      <c r="J34" s="17">
        <v>30</v>
      </c>
      <c r="K34" s="17">
        <v>0</v>
      </c>
      <c r="L34" s="17">
        <v>0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17">
        <v>0</v>
      </c>
      <c r="IX34" s="7">
        <v>7</v>
      </c>
    </row>
    <row r="35" spans="1:258" s="2" customFormat="1" x14ac:dyDescent="0.25">
      <c r="A35" s="7">
        <v>26</v>
      </c>
      <c r="B35" s="20" t="s">
        <v>23</v>
      </c>
      <c r="C35" s="21">
        <f>D35+E35+F35+G35+H35+I35+J35+K35+L35+IW35</f>
        <v>269.56600000000003</v>
      </c>
      <c r="D35" s="21">
        <v>45</v>
      </c>
      <c r="E35" s="21">
        <v>58</v>
      </c>
      <c r="F35" s="21">
        <v>50</v>
      </c>
      <c r="G35" s="25">
        <v>30</v>
      </c>
      <c r="H35" s="25">
        <v>27.632000000000001</v>
      </c>
      <c r="I35" s="25">
        <v>28.934000000000001</v>
      </c>
      <c r="J35" s="21">
        <v>30</v>
      </c>
      <c r="K35" s="21">
        <v>0</v>
      </c>
      <c r="L35" s="21">
        <v>0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21">
        <v>0</v>
      </c>
      <c r="IX35" s="16"/>
    </row>
    <row r="36" spans="1:258" s="2" customFormat="1" ht="90" x14ac:dyDescent="0.25">
      <c r="A36" s="7">
        <v>28</v>
      </c>
      <c r="B36" s="9" t="s">
        <v>29</v>
      </c>
      <c r="C36" s="17">
        <f>D36+E36+F36+G36+H36+I36+J36</f>
        <v>180</v>
      </c>
      <c r="D36" s="17">
        <v>180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17">
        <v>0</v>
      </c>
      <c r="IX36" s="7">
        <v>8</v>
      </c>
    </row>
    <row r="37" spans="1:258" s="2" customFormat="1" x14ac:dyDescent="0.25">
      <c r="A37" s="7">
        <v>29</v>
      </c>
      <c r="B37" s="20" t="s">
        <v>23</v>
      </c>
      <c r="C37" s="21">
        <f>+D37+E37+F37+G37+H37+I37+J37</f>
        <v>180</v>
      </c>
      <c r="D37" s="21">
        <v>180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21">
        <v>0</v>
      </c>
      <c r="IX37" s="16"/>
    </row>
    <row r="38" spans="1:258" s="2" customFormat="1" ht="409.5" x14ac:dyDescent="0.25">
      <c r="A38" s="7">
        <v>30</v>
      </c>
      <c r="B38" s="9" t="s">
        <v>30</v>
      </c>
      <c r="C38" s="17">
        <f>D38+E38+F38+G38+H38+I38+J38+K38+L38+IW38</f>
        <v>9377.7659999999996</v>
      </c>
      <c r="D38" s="17">
        <v>762</v>
      </c>
      <c r="E38" s="17">
        <v>791</v>
      </c>
      <c r="F38" s="17">
        <v>1366.3389999999999</v>
      </c>
      <c r="G38" s="17">
        <v>2830</v>
      </c>
      <c r="H38" s="17">
        <v>1180.1510000000001</v>
      </c>
      <c r="I38" s="17">
        <v>1184.7560000000001</v>
      </c>
      <c r="J38" s="17">
        <v>1263.52</v>
      </c>
      <c r="K38" s="17">
        <v>0</v>
      </c>
      <c r="L38" s="17">
        <v>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17">
        <v>0</v>
      </c>
      <c r="IX38" s="7">
        <v>8</v>
      </c>
    </row>
    <row r="39" spans="1:258" s="2" customFormat="1" x14ac:dyDescent="0.25">
      <c r="A39" s="7">
        <v>31</v>
      </c>
      <c r="B39" s="20" t="s">
        <v>23</v>
      </c>
      <c r="C39" s="21">
        <f>D39+E39+F39+G39+H39+I39+J39+K39+L39+IW39</f>
        <v>9377.7659999999996</v>
      </c>
      <c r="D39" s="21">
        <v>762</v>
      </c>
      <c r="E39" s="21">
        <f>E38</f>
        <v>791</v>
      </c>
      <c r="F39" s="21">
        <v>1366.3389999999999</v>
      </c>
      <c r="G39" s="21">
        <v>2830</v>
      </c>
      <c r="H39" s="21">
        <v>1180.1510000000001</v>
      </c>
      <c r="I39" s="21">
        <v>1184.7560000000001</v>
      </c>
      <c r="J39" s="21">
        <v>1263.52</v>
      </c>
      <c r="K39" s="21">
        <v>0</v>
      </c>
      <c r="L39" s="21">
        <v>0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21">
        <v>0</v>
      </c>
      <c r="IX39" s="16"/>
    </row>
    <row r="40" spans="1:258" s="2" customFormat="1" x14ac:dyDescent="0.25">
      <c r="A40" s="7">
        <v>32</v>
      </c>
      <c r="B40" s="89" t="s">
        <v>31</v>
      </c>
      <c r="C40" s="89"/>
      <c r="D40" s="89"/>
      <c r="E40" s="89"/>
      <c r="F40" s="89"/>
      <c r="G40" s="89"/>
      <c r="H40" s="89"/>
      <c r="I40" s="89"/>
      <c r="J40" s="89"/>
      <c r="K40" s="89"/>
      <c r="L40" s="16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16"/>
      <c r="IX40" s="16"/>
    </row>
    <row r="41" spans="1:258" s="2" customFormat="1" ht="60" x14ac:dyDescent="0.25">
      <c r="A41" s="7">
        <v>33</v>
      </c>
      <c r="B41" s="9" t="s">
        <v>32</v>
      </c>
      <c r="C41" s="26">
        <f>D41+E41+F41+G41++H41+I41+J41</f>
        <v>450</v>
      </c>
      <c r="D41" s="26">
        <v>350</v>
      </c>
      <c r="E41" s="26">
        <v>100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17">
        <v>0</v>
      </c>
      <c r="L41" s="17">
        <v>0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17">
        <v>0</v>
      </c>
      <c r="IX41" s="7">
        <v>12</v>
      </c>
    </row>
    <row r="42" spans="1:258" s="2" customFormat="1" x14ac:dyDescent="0.25">
      <c r="A42" s="7">
        <v>34</v>
      </c>
      <c r="B42" s="20" t="s">
        <v>23</v>
      </c>
      <c r="C42" s="21">
        <f>D42+E42+F42+G42+H42+I42+J42+K42+L42+IW42</f>
        <v>450</v>
      </c>
      <c r="D42" s="21">
        <v>350</v>
      </c>
      <c r="E42" s="21">
        <v>100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f>+M37+M36+M34</f>
        <v>0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21">
        <v>0</v>
      </c>
      <c r="IX42" s="16"/>
    </row>
    <row r="43" spans="1:258" s="2" customFormat="1" ht="105" x14ac:dyDescent="0.25">
      <c r="A43" s="7">
        <v>35</v>
      </c>
      <c r="B43" s="9" t="s">
        <v>33</v>
      </c>
      <c r="C43" s="17">
        <f>D43+E43+F43+G43+H43+I43+J43+K43+L43+IW43</f>
        <v>4155</v>
      </c>
      <c r="D43" s="17">
        <v>800</v>
      </c>
      <c r="E43" s="17">
        <v>699</v>
      </c>
      <c r="F43" s="17">
        <v>470</v>
      </c>
      <c r="G43" s="17">
        <v>500</v>
      </c>
      <c r="H43" s="17">
        <v>486</v>
      </c>
      <c r="I43" s="17">
        <v>500</v>
      </c>
      <c r="J43" s="17">
        <v>700</v>
      </c>
      <c r="K43" s="17">
        <v>0</v>
      </c>
      <c r="L43" s="17">
        <v>0</v>
      </c>
      <c r="M43" s="17">
        <f>+M38+M37+M35</f>
        <v>0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17">
        <v>0</v>
      </c>
      <c r="IX43" s="7">
        <v>13</v>
      </c>
    </row>
    <row r="44" spans="1:258" s="2" customFormat="1" x14ac:dyDescent="0.25">
      <c r="A44" s="7">
        <v>36</v>
      </c>
      <c r="B44" s="20" t="s">
        <v>23</v>
      </c>
      <c r="C44" s="21">
        <f>D44+E44+F44+G44+H44+I44+J44+K44+L44+IW44</f>
        <v>4155</v>
      </c>
      <c r="D44" s="21">
        <v>800</v>
      </c>
      <c r="E44" s="21">
        <v>699</v>
      </c>
      <c r="F44" s="21">
        <v>470</v>
      </c>
      <c r="G44" s="21">
        <v>500</v>
      </c>
      <c r="H44" s="22">
        <v>486</v>
      </c>
      <c r="I44" s="21">
        <v>500</v>
      </c>
      <c r="J44" s="21">
        <v>700</v>
      </c>
      <c r="K44" s="21">
        <v>0</v>
      </c>
      <c r="L44" s="21">
        <v>0</v>
      </c>
      <c r="M44" s="21">
        <f>+M39+M38+M36</f>
        <v>0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21">
        <v>0</v>
      </c>
      <c r="IX44" s="16"/>
    </row>
    <row r="45" spans="1:258" s="2" customFormat="1" ht="75" x14ac:dyDescent="0.25">
      <c r="A45" s="7">
        <v>37</v>
      </c>
      <c r="B45" s="9" t="s">
        <v>34</v>
      </c>
      <c r="C45" s="17">
        <f>D45+E45+F45+G45+H45+I45+J45</f>
        <v>300</v>
      </c>
      <c r="D45" s="17">
        <v>300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17">
        <v>0</v>
      </c>
      <c r="IX45" s="7">
        <v>13</v>
      </c>
    </row>
    <row r="46" spans="1:258" s="2" customFormat="1" x14ac:dyDescent="0.25">
      <c r="A46" s="7">
        <v>38</v>
      </c>
      <c r="B46" s="20" t="s">
        <v>23</v>
      </c>
      <c r="C46" s="21">
        <f>+D46+E46+F46+G46+H46+I46+J46</f>
        <v>300</v>
      </c>
      <c r="D46" s="21">
        <v>300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f>+M41+M40+M38</f>
        <v>0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21">
        <v>0</v>
      </c>
      <c r="IX46" s="16"/>
    </row>
    <row r="47" spans="1:258" s="2" customFormat="1" x14ac:dyDescent="0.25">
      <c r="A47" s="7">
        <v>39</v>
      </c>
      <c r="B47" s="89" t="s">
        <v>35</v>
      </c>
      <c r="C47" s="89"/>
      <c r="D47" s="89"/>
      <c r="E47" s="89"/>
      <c r="F47" s="89"/>
      <c r="G47" s="89"/>
      <c r="H47" s="89"/>
      <c r="I47" s="89"/>
      <c r="J47" s="89"/>
      <c r="K47" s="89"/>
      <c r="L47" s="16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16"/>
      <c r="IX47" s="16"/>
    </row>
    <row r="48" spans="1:258" s="2" customFormat="1" ht="150" x14ac:dyDescent="0.25">
      <c r="A48" s="7">
        <v>40</v>
      </c>
      <c r="B48" s="9" t="s">
        <v>36</v>
      </c>
      <c r="C48" s="21">
        <f>D48+E48+F48+G48+H48+I48+J48</f>
        <v>831.33299999999997</v>
      </c>
      <c r="D48" s="17">
        <v>50</v>
      </c>
      <c r="E48" s="17">
        <v>310</v>
      </c>
      <c r="F48" s="17">
        <v>198</v>
      </c>
      <c r="G48" s="17">
        <v>200</v>
      </c>
      <c r="H48" s="17">
        <v>73.332999999999998</v>
      </c>
      <c r="I48" s="17">
        <v>0</v>
      </c>
      <c r="J48" s="17">
        <v>0</v>
      </c>
      <c r="K48" s="17">
        <v>0</v>
      </c>
      <c r="L48" s="17">
        <v>0</v>
      </c>
      <c r="M48" s="17">
        <f>+M43+M42+M40</f>
        <v>0</v>
      </c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17">
        <v>0</v>
      </c>
      <c r="IX48" s="7">
        <v>15</v>
      </c>
    </row>
    <row r="49" spans="1:258" s="2" customFormat="1" x14ac:dyDescent="0.25">
      <c r="A49" s="7">
        <v>41</v>
      </c>
      <c r="B49" s="20" t="s">
        <v>23</v>
      </c>
      <c r="C49" s="21">
        <f>D49+E49+F49+G49+H49+I49+J49+K49+L49+IW49</f>
        <v>831.33299999999997</v>
      </c>
      <c r="D49" s="21">
        <v>50</v>
      </c>
      <c r="E49" s="21">
        <v>310</v>
      </c>
      <c r="F49" s="21">
        <v>198</v>
      </c>
      <c r="G49" s="21">
        <v>200</v>
      </c>
      <c r="H49" s="21">
        <v>73.332999999999998</v>
      </c>
      <c r="I49" s="21">
        <v>0</v>
      </c>
      <c r="J49" s="21">
        <v>0</v>
      </c>
      <c r="K49" s="21">
        <v>0</v>
      </c>
      <c r="L49" s="21">
        <v>0</v>
      </c>
      <c r="M49" s="21">
        <f>+M44+M43+M41</f>
        <v>0</v>
      </c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21">
        <v>0</v>
      </c>
      <c r="IX49" s="16"/>
    </row>
    <row r="50" spans="1:258" s="2" customFormat="1" x14ac:dyDescent="0.25">
      <c r="A50" s="7">
        <v>42</v>
      </c>
      <c r="B50" s="89" t="s">
        <v>37</v>
      </c>
      <c r="C50" s="89"/>
      <c r="D50" s="89"/>
      <c r="E50" s="89"/>
      <c r="F50" s="89"/>
      <c r="G50" s="89"/>
      <c r="H50" s="89"/>
      <c r="I50" s="89"/>
      <c r="J50" s="89"/>
      <c r="K50" s="89"/>
      <c r="L50" s="16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16"/>
      <c r="IX50" s="16"/>
    </row>
    <row r="51" spans="1:258" s="2" customFormat="1" ht="60" x14ac:dyDescent="0.25">
      <c r="A51" s="7">
        <v>43</v>
      </c>
      <c r="B51" s="9" t="s">
        <v>38</v>
      </c>
      <c r="C51" s="17">
        <f>D51+E51+F51+G51+H51+I51+J51+K51+L51+IW51</f>
        <v>2578.42</v>
      </c>
      <c r="D51" s="17">
        <v>0</v>
      </c>
      <c r="E51" s="17">
        <v>0</v>
      </c>
      <c r="F51" s="17">
        <v>620</v>
      </c>
      <c r="G51" s="17">
        <v>0</v>
      </c>
      <c r="H51" s="17">
        <v>390.37400000000002</v>
      </c>
      <c r="I51" s="17">
        <v>1068.046</v>
      </c>
      <c r="J51" s="17">
        <v>500</v>
      </c>
      <c r="K51" s="17">
        <v>0</v>
      </c>
      <c r="L51" s="17">
        <v>0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17">
        <v>0</v>
      </c>
      <c r="IX51" s="7">
        <v>10</v>
      </c>
    </row>
    <row r="52" spans="1:258" s="2" customFormat="1" x14ac:dyDescent="0.2">
      <c r="A52" s="7">
        <v>44</v>
      </c>
      <c r="B52" s="20" t="s">
        <v>39</v>
      </c>
      <c r="C52" s="21">
        <f>D52+E52+F52+G52+H52+I52+J52+K52+L52+IW52</f>
        <v>2578.42</v>
      </c>
      <c r="D52" s="21">
        <v>0</v>
      </c>
      <c r="E52" s="21">
        <v>0</v>
      </c>
      <c r="F52" s="21">
        <v>620</v>
      </c>
      <c r="G52" s="21">
        <v>0</v>
      </c>
      <c r="H52" s="21">
        <v>390.37400000000002</v>
      </c>
      <c r="I52" s="21">
        <v>1068.046</v>
      </c>
      <c r="J52" s="21">
        <v>500</v>
      </c>
      <c r="K52" s="21">
        <v>0</v>
      </c>
      <c r="L52" s="21">
        <v>0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21">
        <v>0</v>
      </c>
      <c r="IX52" s="7"/>
    </row>
    <row r="53" spans="1:258" s="2" customFormat="1" ht="60" x14ac:dyDescent="0.25">
      <c r="A53" s="7">
        <v>45</v>
      </c>
      <c r="B53" s="9" t="s">
        <v>40</v>
      </c>
      <c r="C53" s="21">
        <f>D53+E53+F53+G53+H53+I53+J53+K53+L53+IW53</f>
        <v>920.48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428</v>
      </c>
      <c r="J53" s="17">
        <v>492.48</v>
      </c>
      <c r="K53" s="17">
        <v>0</v>
      </c>
      <c r="L53" s="17">
        <v>0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17">
        <v>0</v>
      </c>
      <c r="IX53" s="7">
        <v>38</v>
      </c>
    </row>
    <row r="54" spans="1:258" s="2" customFormat="1" x14ac:dyDescent="0.25">
      <c r="A54" s="7">
        <v>46</v>
      </c>
      <c r="B54" s="20" t="s">
        <v>39</v>
      </c>
      <c r="C54" s="21">
        <f>D54+E54+F54+G54+H54+I54+J54+K54+L54+IW54</f>
        <v>920.48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428</v>
      </c>
      <c r="J54" s="21">
        <v>492.48</v>
      </c>
      <c r="K54" s="21">
        <v>0</v>
      </c>
      <c r="L54" s="21">
        <v>0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21">
        <v>0</v>
      </c>
      <c r="IX54" s="16"/>
    </row>
    <row r="55" spans="1:258" s="2" customFormat="1" x14ac:dyDescent="0.25">
      <c r="A55" s="7">
        <v>47</v>
      </c>
      <c r="B55" s="31" t="s">
        <v>15</v>
      </c>
      <c r="C55" s="25">
        <f>D55+E55+F55+G55+H55+I55+J55+K55+L55</f>
        <v>264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5">
        <v>0</v>
      </c>
      <c r="J55" s="25">
        <v>88</v>
      </c>
      <c r="K55" s="25">
        <v>88</v>
      </c>
      <c r="L55" s="25">
        <v>88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21">
        <v>0</v>
      </c>
      <c r="IX55" s="16"/>
    </row>
    <row r="56" spans="1:258" s="2" customFormat="1" x14ac:dyDescent="0.25">
      <c r="A56" s="7">
        <v>48</v>
      </c>
      <c r="B56" s="31" t="s">
        <v>23</v>
      </c>
      <c r="C56" s="25">
        <v>21384.039000000001</v>
      </c>
      <c r="D56" s="25">
        <v>2976</v>
      </c>
      <c r="E56" s="25">
        <v>2276</v>
      </c>
      <c r="F56" s="25">
        <v>2953.3389999999999</v>
      </c>
      <c r="G56" s="25">
        <v>3809</v>
      </c>
      <c r="H56" s="25">
        <v>2496.0540000000001</v>
      </c>
      <c r="I56" s="25">
        <v>3566.6460000000002</v>
      </c>
      <c r="J56" s="25">
        <f>J54+J52+J44+J39+J35+J30+J24</f>
        <v>3219</v>
      </c>
      <c r="K56" s="21">
        <v>0</v>
      </c>
      <c r="L56" s="21">
        <v>0</v>
      </c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21">
        <v>0</v>
      </c>
      <c r="IX56" s="16"/>
    </row>
    <row r="57" spans="1:258" s="2" customFormat="1" ht="28.5" x14ac:dyDescent="0.25">
      <c r="A57" s="7">
        <v>49</v>
      </c>
      <c r="B57" s="31" t="s">
        <v>41</v>
      </c>
      <c r="C57" s="25">
        <f>D57+E57+F57+G57+H57+I57+J57+K57+L57+IW57</f>
        <v>21648.039000000001</v>
      </c>
      <c r="D57" s="25">
        <f>D49+D46+D44+D42+D39+D37+D35+D32+D30+D28+D26+D24</f>
        <v>2976</v>
      </c>
      <c r="E57" s="25">
        <f>E52+E49+E46+E44+E42+E39+E37+E35+E32+E30+E28+E26+E24</f>
        <v>2276</v>
      </c>
      <c r="F57" s="25">
        <v>2953.3389999999999</v>
      </c>
      <c r="G57" s="25">
        <f>G52+G49+G46+G46+G44+G42+G39+G37+G35+G32+G32+G30+G28+G26+G24</f>
        <v>3809</v>
      </c>
      <c r="H57" s="25">
        <f>H52+H49+H46+H44+H42+H39+H37+H35+H32+H30+H28+H26+H24</f>
        <v>2496.0540000000001</v>
      </c>
      <c r="I57" s="67">
        <f>I54+I52+I49+I46+I44+I39+I37+I35+I32+I30+I28+I26+I24</f>
        <v>3566.6460000000002</v>
      </c>
      <c r="J57" s="25">
        <v>3395</v>
      </c>
      <c r="K57" s="25">
        <v>88</v>
      </c>
      <c r="L57" s="25">
        <v>88</v>
      </c>
      <c r="M57" s="25">
        <f>+M50+M49+M47</f>
        <v>0</v>
      </c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25">
        <v>0</v>
      </c>
      <c r="IX57" s="16"/>
    </row>
    <row r="58" spans="1:258" s="2" customFormat="1" ht="28.5" customHeight="1" x14ac:dyDescent="0.25">
      <c r="A58" s="7">
        <v>50</v>
      </c>
      <c r="B58" s="89" t="s">
        <v>42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  <c r="IW58" s="89"/>
      <c r="IX58" s="16"/>
    </row>
    <row r="59" spans="1:258" s="2" customFormat="1" ht="51.75" customHeight="1" x14ac:dyDescent="0.2">
      <c r="A59" s="7">
        <v>51</v>
      </c>
      <c r="B59" s="96" t="s">
        <v>43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  <c r="IW59" s="97"/>
      <c r="IX59" s="98"/>
    </row>
    <row r="60" spans="1:258" s="2" customFormat="1" ht="17.25" customHeight="1" x14ac:dyDescent="0.2">
      <c r="A60" s="7">
        <v>52</v>
      </c>
      <c r="B60" s="99" t="s">
        <v>44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1"/>
    </row>
    <row r="61" spans="1:258" s="2" customFormat="1" ht="60" x14ac:dyDescent="0.25">
      <c r="A61" s="7">
        <v>53</v>
      </c>
      <c r="B61" s="9" t="s">
        <v>45</v>
      </c>
      <c r="C61" s="17">
        <f>D61+E61+F61+G61+H61+I61+J61</f>
        <v>4246.9019800000005</v>
      </c>
      <c r="D61" s="17">
        <v>684</v>
      </c>
      <c r="E61" s="17">
        <v>642.33000000000004</v>
      </c>
      <c r="F61" s="17">
        <v>652.33399999999995</v>
      </c>
      <c r="G61" s="17">
        <v>830.08100000000002</v>
      </c>
      <c r="H61" s="17">
        <v>487.54300000000001</v>
      </c>
      <c r="I61" s="17">
        <v>148.61398</v>
      </c>
      <c r="J61" s="17">
        <v>802</v>
      </c>
      <c r="K61" s="17">
        <v>0</v>
      </c>
      <c r="L61" s="17">
        <v>0</v>
      </c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17">
        <v>0</v>
      </c>
      <c r="IX61" s="7">
        <v>18</v>
      </c>
    </row>
    <row r="62" spans="1:258" s="2" customFormat="1" x14ac:dyDescent="0.25">
      <c r="A62" s="7">
        <v>54</v>
      </c>
      <c r="B62" s="20" t="s">
        <v>46</v>
      </c>
      <c r="C62" s="21">
        <f>D62+E62+F62+G62+H62+I62+J62</f>
        <v>4246.9019800000005</v>
      </c>
      <c r="D62" s="21">
        <v>684</v>
      </c>
      <c r="E62" s="21">
        <v>642.33000000000004</v>
      </c>
      <c r="F62" s="21">
        <v>652.33399999999995</v>
      </c>
      <c r="G62" s="21">
        <v>830.08100000000002</v>
      </c>
      <c r="H62" s="21">
        <v>487.54300000000001</v>
      </c>
      <c r="I62" s="21">
        <v>148.61398</v>
      </c>
      <c r="J62" s="21">
        <v>802</v>
      </c>
      <c r="K62" s="21">
        <v>0</v>
      </c>
      <c r="L62" s="21">
        <v>0</v>
      </c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21">
        <v>0</v>
      </c>
      <c r="IX62" s="16"/>
    </row>
    <row r="63" spans="1:258" s="2" customFormat="1" ht="135" x14ac:dyDescent="0.25">
      <c r="A63" s="7">
        <v>55</v>
      </c>
      <c r="B63" s="9" t="s">
        <v>85</v>
      </c>
      <c r="C63" s="17">
        <f>D63+E63+F63+G63+H63+I63+J63</f>
        <v>12.67</v>
      </c>
      <c r="D63" s="17">
        <v>0</v>
      </c>
      <c r="E63" s="17">
        <v>12.67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17">
        <v>0</v>
      </c>
      <c r="IX63" s="7">
        <v>19</v>
      </c>
    </row>
    <row r="64" spans="1:258" s="2" customFormat="1" x14ac:dyDescent="0.2">
      <c r="A64" s="7">
        <v>56</v>
      </c>
      <c r="B64" s="20" t="s">
        <v>46</v>
      </c>
      <c r="C64" s="21">
        <v>12.67</v>
      </c>
      <c r="D64" s="21">
        <v>0</v>
      </c>
      <c r="E64" s="21">
        <v>12.67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21">
        <v>0</v>
      </c>
      <c r="IX64" s="7"/>
    </row>
    <row r="65" spans="1:258" s="2" customFormat="1" ht="75" x14ac:dyDescent="0.25">
      <c r="A65" s="7">
        <v>57</v>
      </c>
      <c r="B65" s="9" t="s">
        <v>86</v>
      </c>
      <c r="C65" s="17">
        <f>D65+E65+F65+G65+H65+I65+J65</f>
        <v>112.98277999999999</v>
      </c>
      <c r="D65" s="17">
        <v>0</v>
      </c>
      <c r="E65" s="17">
        <v>0</v>
      </c>
      <c r="F65" s="17">
        <v>0</v>
      </c>
      <c r="G65" s="17">
        <v>53.5</v>
      </c>
      <c r="H65" s="17">
        <v>0</v>
      </c>
      <c r="I65" s="17">
        <v>59.482779999999998</v>
      </c>
      <c r="J65" s="17">
        <v>0</v>
      </c>
      <c r="K65" s="17">
        <v>0</v>
      </c>
      <c r="L65" s="17">
        <v>0</v>
      </c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17">
        <v>0</v>
      </c>
      <c r="IX65" s="7">
        <v>20</v>
      </c>
    </row>
    <row r="66" spans="1:258" s="2" customFormat="1" x14ac:dyDescent="0.2">
      <c r="A66" s="7">
        <v>58</v>
      </c>
      <c r="B66" s="20" t="s">
        <v>46</v>
      </c>
      <c r="C66" s="21">
        <f>D66+E66+F66+G66+H66+I66+J66</f>
        <v>112.98277999999999</v>
      </c>
      <c r="D66" s="21">
        <v>0</v>
      </c>
      <c r="E66" s="21">
        <v>0</v>
      </c>
      <c r="F66" s="21">
        <v>0</v>
      </c>
      <c r="G66" s="21">
        <v>53.5</v>
      </c>
      <c r="H66" s="21">
        <v>0</v>
      </c>
      <c r="I66" s="21">
        <v>59.482779999999998</v>
      </c>
      <c r="J66" s="21">
        <v>0</v>
      </c>
      <c r="K66" s="21">
        <v>0</v>
      </c>
      <c r="L66" s="21">
        <v>0</v>
      </c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  <c r="IW66" s="21">
        <v>0</v>
      </c>
      <c r="IX66" s="7"/>
    </row>
    <row r="67" spans="1:258" s="2" customFormat="1" ht="75" x14ac:dyDescent="0.25">
      <c r="A67" s="7">
        <v>59</v>
      </c>
      <c r="B67" s="9" t="s">
        <v>87</v>
      </c>
      <c r="C67" s="17">
        <v>237.41900000000001</v>
      </c>
      <c r="D67" s="17">
        <v>0</v>
      </c>
      <c r="E67" s="17">
        <v>0</v>
      </c>
      <c r="F67" s="17">
        <v>0</v>
      </c>
      <c r="G67" s="17">
        <v>237.41900000000001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17">
        <v>0</v>
      </c>
      <c r="IX67" s="7">
        <v>21</v>
      </c>
    </row>
    <row r="68" spans="1:258" s="2" customFormat="1" x14ac:dyDescent="0.2">
      <c r="A68" s="7">
        <v>60</v>
      </c>
      <c r="B68" s="20" t="s">
        <v>46</v>
      </c>
      <c r="C68" s="21">
        <v>237.41900000000001</v>
      </c>
      <c r="D68" s="21">
        <v>0</v>
      </c>
      <c r="E68" s="21">
        <v>0</v>
      </c>
      <c r="F68" s="21">
        <v>0</v>
      </c>
      <c r="G68" s="21">
        <v>237.41900000000001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21">
        <v>0</v>
      </c>
      <c r="IX68" s="7"/>
    </row>
    <row r="69" spans="1:258" s="2" customFormat="1" ht="75" x14ac:dyDescent="0.25">
      <c r="A69" s="7">
        <v>61</v>
      </c>
      <c r="B69" s="9" t="s">
        <v>47</v>
      </c>
      <c r="C69" s="17">
        <f>D69+E69+F69+G69+H69+I69+J69</f>
        <v>350</v>
      </c>
      <c r="D69" s="17">
        <v>0</v>
      </c>
      <c r="E69" s="17">
        <v>0</v>
      </c>
      <c r="F69" s="17">
        <v>0</v>
      </c>
      <c r="G69" s="17">
        <v>0</v>
      </c>
      <c r="H69" s="17">
        <v>160</v>
      </c>
      <c r="I69" s="17">
        <v>140</v>
      </c>
      <c r="J69" s="17">
        <v>50</v>
      </c>
      <c r="K69" s="17">
        <v>0</v>
      </c>
      <c r="L69" s="17">
        <v>0</v>
      </c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17">
        <v>0</v>
      </c>
      <c r="IX69" s="7">
        <v>22.23</v>
      </c>
    </row>
    <row r="70" spans="1:258" s="2" customFormat="1" x14ac:dyDescent="0.25">
      <c r="A70" s="7">
        <v>62</v>
      </c>
      <c r="B70" s="20" t="s">
        <v>46</v>
      </c>
      <c r="C70" s="21">
        <f>D70+E70+F70+G70+H70+I70+J70</f>
        <v>350</v>
      </c>
      <c r="D70" s="21">
        <v>0</v>
      </c>
      <c r="E70" s="21">
        <v>0</v>
      </c>
      <c r="F70" s="21">
        <v>0</v>
      </c>
      <c r="G70" s="21">
        <v>0</v>
      </c>
      <c r="H70" s="21">
        <v>160</v>
      </c>
      <c r="I70" s="21">
        <v>140</v>
      </c>
      <c r="J70" s="21">
        <v>50</v>
      </c>
      <c r="K70" s="21">
        <v>0</v>
      </c>
      <c r="L70" s="21">
        <v>0</v>
      </c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  <c r="IW70" s="21">
        <v>0</v>
      </c>
      <c r="IX70" s="16"/>
    </row>
    <row r="71" spans="1:258" s="2" customFormat="1" ht="28.5" x14ac:dyDescent="0.25">
      <c r="A71" s="7">
        <v>63</v>
      </c>
      <c r="B71" s="31" t="s">
        <v>48</v>
      </c>
      <c r="C71" s="25">
        <f>D71+E71+F71+G71+H71+I71+J71+K71+L71+IW71</f>
        <v>4959.9737599999999</v>
      </c>
      <c r="D71" s="25">
        <f>SUM(D62)</f>
        <v>684</v>
      </c>
      <c r="E71" s="25">
        <f>SUM(E62+E64)</f>
        <v>655</v>
      </c>
      <c r="F71" s="25">
        <v>652.33399999999995</v>
      </c>
      <c r="G71" s="25">
        <f>G67+G65+G62</f>
        <v>1121</v>
      </c>
      <c r="H71" s="25">
        <f>H70+H68+H66+H64+H62</f>
        <v>647.54300000000001</v>
      </c>
      <c r="I71" s="25">
        <f>I62+I64+I66+I68+I70</f>
        <v>348.09676000000002</v>
      </c>
      <c r="J71" s="25">
        <f>J70+J68+J66+J64+J62</f>
        <v>852</v>
      </c>
      <c r="K71" s="25">
        <v>0</v>
      </c>
      <c r="L71" s="25">
        <v>0</v>
      </c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  <c r="IW71" s="25">
        <v>0</v>
      </c>
      <c r="IX71" s="16"/>
    </row>
    <row r="72" spans="1:258" s="2" customFormat="1" ht="41.25" customHeight="1" x14ac:dyDescent="0.25">
      <c r="A72" s="7">
        <v>64</v>
      </c>
      <c r="B72" s="89" t="s">
        <v>49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89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89"/>
      <c r="IQ72" s="89"/>
      <c r="IR72" s="89"/>
      <c r="IS72" s="89"/>
      <c r="IT72" s="89"/>
      <c r="IU72" s="89"/>
      <c r="IV72" s="89"/>
      <c r="IW72" s="89"/>
      <c r="IX72" s="16"/>
    </row>
    <row r="73" spans="1:258" s="2" customFormat="1" ht="40.5" customHeight="1" x14ac:dyDescent="0.25">
      <c r="A73" s="7">
        <v>65</v>
      </c>
      <c r="B73" s="115" t="s">
        <v>50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  <c r="FM73" s="116"/>
      <c r="FN73" s="116"/>
      <c r="FO73" s="116"/>
      <c r="FP73" s="116"/>
      <c r="FQ73" s="116"/>
      <c r="FR73" s="116"/>
      <c r="FS73" s="116"/>
      <c r="FT73" s="116"/>
      <c r="FU73" s="116"/>
      <c r="FV73" s="116"/>
      <c r="FW73" s="116"/>
      <c r="FX73" s="116"/>
      <c r="FY73" s="116"/>
      <c r="FZ73" s="116"/>
      <c r="GA73" s="116"/>
      <c r="GB73" s="116"/>
      <c r="GC73" s="116"/>
      <c r="GD73" s="116"/>
      <c r="GE73" s="116"/>
      <c r="GF73" s="116"/>
      <c r="GG73" s="116"/>
      <c r="GH73" s="116"/>
      <c r="GI73" s="116"/>
      <c r="GJ73" s="116"/>
      <c r="GK73" s="116"/>
      <c r="GL73" s="116"/>
      <c r="GM73" s="116"/>
      <c r="GN73" s="116"/>
      <c r="GO73" s="116"/>
      <c r="GP73" s="116"/>
      <c r="GQ73" s="116"/>
      <c r="GR73" s="116"/>
      <c r="GS73" s="116"/>
      <c r="GT73" s="116"/>
      <c r="GU73" s="116"/>
      <c r="GV73" s="116"/>
      <c r="GW73" s="116"/>
      <c r="GX73" s="116"/>
      <c r="GY73" s="116"/>
      <c r="GZ73" s="116"/>
      <c r="HA73" s="116"/>
      <c r="HB73" s="116"/>
      <c r="HC73" s="116"/>
      <c r="HD73" s="116"/>
      <c r="HE73" s="116"/>
      <c r="HF73" s="116"/>
      <c r="HG73" s="116"/>
      <c r="HH73" s="116"/>
      <c r="HI73" s="116"/>
      <c r="HJ73" s="116"/>
      <c r="HK73" s="116"/>
      <c r="HL73" s="116"/>
      <c r="HM73" s="116"/>
      <c r="HN73" s="116"/>
      <c r="HO73" s="116"/>
      <c r="HP73" s="116"/>
      <c r="HQ73" s="116"/>
      <c r="HR73" s="116"/>
      <c r="HS73" s="116"/>
      <c r="HT73" s="116"/>
      <c r="HU73" s="116"/>
      <c r="HV73" s="116"/>
      <c r="HW73" s="116"/>
      <c r="HX73" s="116"/>
      <c r="HY73" s="116"/>
      <c r="HZ73" s="116"/>
      <c r="IA73" s="116"/>
      <c r="IB73" s="116"/>
      <c r="IC73" s="116"/>
      <c r="ID73" s="116"/>
      <c r="IE73" s="116"/>
      <c r="IF73" s="116"/>
      <c r="IG73" s="116"/>
      <c r="IH73" s="116"/>
      <c r="II73" s="116"/>
      <c r="IJ73" s="116"/>
      <c r="IK73" s="116"/>
      <c r="IL73" s="116"/>
      <c r="IM73" s="116"/>
      <c r="IN73" s="116"/>
      <c r="IO73" s="116"/>
      <c r="IP73" s="116"/>
      <c r="IQ73" s="116"/>
      <c r="IR73" s="116"/>
      <c r="IS73" s="116"/>
      <c r="IT73" s="116"/>
      <c r="IU73" s="116"/>
      <c r="IV73" s="116"/>
      <c r="IW73" s="117"/>
      <c r="IX73" s="16"/>
    </row>
    <row r="74" spans="1:258" s="2" customFormat="1" ht="15" customHeight="1" x14ac:dyDescent="0.25">
      <c r="A74" s="7">
        <v>66</v>
      </c>
      <c r="B74" s="86" t="s">
        <v>51</v>
      </c>
      <c r="C74" s="110"/>
      <c r="D74" s="110"/>
      <c r="E74" s="110"/>
      <c r="F74" s="110"/>
      <c r="G74" s="110"/>
      <c r="H74" s="110"/>
      <c r="I74" s="110"/>
      <c r="J74" s="110"/>
      <c r="K74" s="111"/>
      <c r="L74" s="16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16"/>
      <c r="IX74" s="16"/>
    </row>
    <row r="75" spans="1:258" s="2" customFormat="1" ht="165" x14ac:dyDescent="0.25">
      <c r="A75" s="7">
        <v>67</v>
      </c>
      <c r="B75" s="9" t="s">
        <v>52</v>
      </c>
      <c r="C75" s="27">
        <f>C76+C77</f>
        <v>26679.5</v>
      </c>
      <c r="D75" s="27">
        <v>26679.5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17">
        <v>0</v>
      </c>
      <c r="L75" s="17">
        <v>0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17">
        <v>0</v>
      </c>
      <c r="IX75" s="7">
        <v>26</v>
      </c>
    </row>
    <row r="76" spans="1:258" s="2" customFormat="1" x14ac:dyDescent="0.2">
      <c r="A76" s="7">
        <v>68</v>
      </c>
      <c r="B76" s="20" t="s">
        <v>53</v>
      </c>
      <c r="C76" s="28">
        <f t="shared" ref="C76:C82" si="0">D76+E76+F76+G76+H76+I76+J76</f>
        <v>23795.5</v>
      </c>
      <c r="D76" s="28">
        <v>23795.5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1">
        <v>0</v>
      </c>
      <c r="L76" s="21">
        <v>0</v>
      </c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21">
        <v>0</v>
      </c>
      <c r="IX76" s="7"/>
    </row>
    <row r="77" spans="1:258" s="2" customFormat="1" x14ac:dyDescent="0.2">
      <c r="A77" s="7">
        <v>69</v>
      </c>
      <c r="B77" s="20" t="s">
        <v>46</v>
      </c>
      <c r="C77" s="28">
        <f t="shared" si="0"/>
        <v>2884</v>
      </c>
      <c r="D77" s="28">
        <v>2884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1">
        <v>0</v>
      </c>
      <c r="L77" s="21">
        <v>0</v>
      </c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21">
        <v>0</v>
      </c>
      <c r="IX77" s="7"/>
    </row>
    <row r="78" spans="1:258" s="2" customFormat="1" ht="150" x14ac:dyDescent="0.25">
      <c r="A78" s="7">
        <v>70</v>
      </c>
      <c r="B78" s="9" t="s">
        <v>54</v>
      </c>
      <c r="C78" s="27">
        <f>D78+E78+F78+G78+H78+I78+J78+K78</f>
        <v>105900.15</v>
      </c>
      <c r="D78" s="27">
        <v>0</v>
      </c>
      <c r="E78" s="27">
        <v>6219</v>
      </c>
      <c r="F78" s="27">
        <v>10607</v>
      </c>
      <c r="G78" s="27">
        <v>9754</v>
      </c>
      <c r="H78" s="27">
        <v>13303.65</v>
      </c>
      <c r="I78" s="27">
        <v>5093.5</v>
      </c>
      <c r="J78" s="27">
        <v>12923</v>
      </c>
      <c r="K78" s="17">
        <v>48000</v>
      </c>
      <c r="L78" s="17">
        <v>0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17">
        <v>0</v>
      </c>
      <c r="IX78" s="7">
        <v>26</v>
      </c>
    </row>
    <row r="79" spans="1:258" s="2" customFormat="1" x14ac:dyDescent="0.25">
      <c r="A79" s="7">
        <v>71</v>
      </c>
      <c r="B79" s="20" t="s">
        <v>15</v>
      </c>
      <c r="C79" s="28">
        <f t="shared" si="0"/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1">
        <v>0</v>
      </c>
      <c r="L79" s="21">
        <v>0</v>
      </c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21">
        <v>0</v>
      </c>
      <c r="IX79" s="16"/>
    </row>
    <row r="80" spans="1:258" s="2" customFormat="1" x14ac:dyDescent="0.25">
      <c r="A80" s="7">
        <v>72</v>
      </c>
      <c r="B80" s="20" t="s">
        <v>46</v>
      </c>
      <c r="C80" s="28">
        <f>D80+E80+F80+G80+H80+I80+J80+K80</f>
        <v>105900.15</v>
      </c>
      <c r="D80" s="28">
        <v>0</v>
      </c>
      <c r="E80" s="28">
        <v>6219</v>
      </c>
      <c r="F80" s="28">
        <v>10607</v>
      </c>
      <c r="G80" s="28">
        <v>9754</v>
      </c>
      <c r="H80" s="28">
        <v>13303.65</v>
      </c>
      <c r="I80" s="28">
        <v>5093.5</v>
      </c>
      <c r="J80" s="28">
        <v>12923</v>
      </c>
      <c r="K80" s="21">
        <v>48000</v>
      </c>
      <c r="L80" s="21">
        <v>0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21">
        <v>0</v>
      </c>
      <c r="IX80" s="16"/>
    </row>
    <row r="81" spans="1:258" s="2" customFormat="1" ht="135" x14ac:dyDescent="0.25">
      <c r="A81" s="7">
        <v>73</v>
      </c>
      <c r="B81" s="9" t="s">
        <v>55</v>
      </c>
      <c r="C81" s="27">
        <f t="shared" si="0"/>
        <v>13417.51</v>
      </c>
      <c r="D81" s="27">
        <v>0</v>
      </c>
      <c r="E81" s="27">
        <v>11829.75</v>
      </c>
      <c r="F81" s="27">
        <v>1587.76</v>
      </c>
      <c r="G81" s="27">
        <v>0</v>
      </c>
      <c r="H81" s="27">
        <v>0</v>
      </c>
      <c r="I81" s="27">
        <v>0</v>
      </c>
      <c r="J81" s="27">
        <v>0</v>
      </c>
      <c r="K81" s="17">
        <v>0</v>
      </c>
      <c r="L81" s="17">
        <v>0</v>
      </c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  <c r="IV81" s="35"/>
      <c r="IW81" s="17">
        <v>0</v>
      </c>
      <c r="IX81" s="7">
        <v>26</v>
      </c>
    </row>
    <row r="82" spans="1:258" s="2" customFormat="1" x14ac:dyDescent="0.25">
      <c r="A82" s="7">
        <v>74</v>
      </c>
      <c r="B82" s="20" t="s">
        <v>53</v>
      </c>
      <c r="C82" s="28">
        <f t="shared" si="0"/>
        <v>12726.51</v>
      </c>
      <c r="D82" s="28">
        <v>0</v>
      </c>
      <c r="E82" s="28">
        <v>11138.75</v>
      </c>
      <c r="F82" s="28">
        <v>1587.76</v>
      </c>
      <c r="G82" s="28">
        <v>0</v>
      </c>
      <c r="H82" s="28">
        <v>0</v>
      </c>
      <c r="I82" s="28">
        <v>0</v>
      </c>
      <c r="J82" s="28">
        <v>0</v>
      </c>
      <c r="K82" s="21">
        <v>0</v>
      </c>
      <c r="L82" s="21">
        <v>0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  <c r="IW82" s="21">
        <v>0</v>
      </c>
      <c r="IX82" s="16"/>
    </row>
    <row r="83" spans="1:258" s="2" customFormat="1" x14ac:dyDescent="0.25">
      <c r="A83" s="7">
        <v>75</v>
      </c>
      <c r="B83" s="20" t="s">
        <v>46</v>
      </c>
      <c r="C83" s="28">
        <f>+D83+E83+F83+G83+H83+I83+J83</f>
        <v>691</v>
      </c>
      <c r="D83" s="28">
        <v>0</v>
      </c>
      <c r="E83" s="28">
        <v>691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1">
        <v>0</v>
      </c>
      <c r="L83" s="21">
        <v>0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  <c r="IW83" s="21">
        <v>0</v>
      </c>
      <c r="IX83" s="16"/>
    </row>
    <row r="84" spans="1:258" s="2" customFormat="1" ht="28.5" x14ac:dyDescent="0.25">
      <c r="A84" s="7">
        <v>76</v>
      </c>
      <c r="B84" s="31" t="s">
        <v>56</v>
      </c>
      <c r="C84" s="34">
        <f>D84+E84+F84+G84+H84+I84+J84+K84+L84+IW84</f>
        <v>145997.16</v>
      </c>
      <c r="D84" s="34">
        <f>+D75+D78+D81</f>
        <v>26679.5</v>
      </c>
      <c r="E84" s="34">
        <f>E83+E82+E80</f>
        <v>18048.75</v>
      </c>
      <c r="F84" s="34">
        <v>12194.76</v>
      </c>
      <c r="G84" s="34">
        <f>G83+G80+G77</f>
        <v>9754</v>
      </c>
      <c r="H84" s="34">
        <v>13303.65</v>
      </c>
      <c r="I84" s="34">
        <f>I76+I77+I79+I80+I82+I83</f>
        <v>5093.5</v>
      </c>
      <c r="J84" s="34">
        <f>J80+J77</f>
        <v>12923</v>
      </c>
      <c r="K84" s="25">
        <v>48000</v>
      </c>
      <c r="L84" s="25">
        <v>0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  <c r="IW84" s="25">
        <v>0</v>
      </c>
      <c r="IX84" s="16"/>
    </row>
    <row r="85" spans="1:258" s="2" customFormat="1" ht="37.5" customHeight="1" x14ac:dyDescent="0.25">
      <c r="A85" s="7">
        <v>77</v>
      </c>
      <c r="B85" s="118" t="s">
        <v>57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8"/>
      <c r="CW85" s="118"/>
      <c r="CX85" s="118"/>
      <c r="CY85" s="118"/>
      <c r="CZ85" s="118"/>
      <c r="DA85" s="118"/>
      <c r="DB85" s="118"/>
      <c r="DC85" s="118"/>
      <c r="DD85" s="118"/>
      <c r="DE85" s="118"/>
      <c r="DF85" s="118"/>
      <c r="DG85" s="118"/>
      <c r="DH85" s="118"/>
      <c r="DI85" s="118"/>
      <c r="DJ85" s="118"/>
      <c r="DK85" s="118"/>
      <c r="DL85" s="118"/>
      <c r="DM85" s="118"/>
      <c r="DN85" s="118"/>
      <c r="DO85" s="118"/>
      <c r="DP85" s="118"/>
      <c r="DQ85" s="118"/>
      <c r="DR85" s="118"/>
      <c r="DS85" s="118"/>
      <c r="DT85" s="118"/>
      <c r="DU85" s="118"/>
      <c r="DV85" s="118"/>
      <c r="DW85" s="118"/>
      <c r="DX85" s="118"/>
      <c r="DY85" s="118"/>
      <c r="DZ85" s="118"/>
      <c r="EA85" s="118"/>
      <c r="EB85" s="118"/>
      <c r="EC85" s="118"/>
      <c r="ED85" s="118"/>
      <c r="EE85" s="118"/>
      <c r="EF85" s="118"/>
      <c r="EG85" s="118"/>
      <c r="EH85" s="118"/>
      <c r="EI85" s="118"/>
      <c r="EJ85" s="118"/>
      <c r="EK85" s="118"/>
      <c r="EL85" s="118"/>
      <c r="EM85" s="118"/>
      <c r="EN85" s="118"/>
      <c r="EO85" s="118"/>
      <c r="EP85" s="118"/>
      <c r="EQ85" s="118"/>
      <c r="ER85" s="118"/>
      <c r="ES85" s="118"/>
      <c r="ET85" s="118"/>
      <c r="EU85" s="118"/>
      <c r="EV85" s="118"/>
      <c r="EW85" s="118"/>
      <c r="EX85" s="118"/>
      <c r="EY85" s="118"/>
      <c r="EZ85" s="118"/>
      <c r="FA85" s="118"/>
      <c r="FB85" s="118"/>
      <c r="FC85" s="118"/>
      <c r="FD85" s="118"/>
      <c r="FE85" s="118"/>
      <c r="FF85" s="118"/>
      <c r="FG85" s="118"/>
      <c r="FH85" s="118"/>
      <c r="FI85" s="118"/>
      <c r="FJ85" s="118"/>
      <c r="FK85" s="118"/>
      <c r="FL85" s="118"/>
      <c r="FM85" s="118"/>
      <c r="FN85" s="118"/>
      <c r="FO85" s="118"/>
      <c r="FP85" s="118"/>
      <c r="FQ85" s="118"/>
      <c r="FR85" s="118"/>
      <c r="FS85" s="118"/>
      <c r="FT85" s="118"/>
      <c r="FU85" s="118"/>
      <c r="FV85" s="118"/>
      <c r="FW85" s="118"/>
      <c r="FX85" s="118"/>
      <c r="FY85" s="118"/>
      <c r="FZ85" s="118"/>
      <c r="GA85" s="118"/>
      <c r="GB85" s="118"/>
      <c r="GC85" s="118"/>
      <c r="GD85" s="118"/>
      <c r="GE85" s="118"/>
      <c r="GF85" s="118"/>
      <c r="GG85" s="118"/>
      <c r="GH85" s="118"/>
      <c r="GI85" s="118"/>
      <c r="GJ85" s="118"/>
      <c r="GK85" s="118"/>
      <c r="GL85" s="118"/>
      <c r="GM85" s="118"/>
      <c r="GN85" s="118"/>
      <c r="GO85" s="118"/>
      <c r="GP85" s="118"/>
      <c r="GQ85" s="118"/>
      <c r="GR85" s="118"/>
      <c r="GS85" s="118"/>
      <c r="GT85" s="118"/>
      <c r="GU85" s="118"/>
      <c r="GV85" s="118"/>
      <c r="GW85" s="118"/>
      <c r="GX85" s="118"/>
      <c r="GY85" s="118"/>
      <c r="GZ85" s="118"/>
      <c r="HA85" s="118"/>
      <c r="HB85" s="118"/>
      <c r="HC85" s="118"/>
      <c r="HD85" s="118"/>
      <c r="HE85" s="118"/>
      <c r="HF85" s="118"/>
      <c r="HG85" s="118"/>
      <c r="HH85" s="118"/>
      <c r="HI85" s="118"/>
      <c r="HJ85" s="118"/>
      <c r="HK85" s="118"/>
      <c r="HL85" s="118"/>
      <c r="HM85" s="118"/>
      <c r="HN85" s="118"/>
      <c r="HO85" s="118"/>
      <c r="HP85" s="118"/>
      <c r="HQ85" s="118"/>
      <c r="HR85" s="118"/>
      <c r="HS85" s="118"/>
      <c r="HT85" s="118"/>
      <c r="HU85" s="118"/>
      <c r="HV85" s="118"/>
      <c r="HW85" s="118"/>
      <c r="HX85" s="118"/>
      <c r="HY85" s="118"/>
      <c r="HZ85" s="118"/>
      <c r="IA85" s="118"/>
      <c r="IB85" s="118"/>
      <c r="IC85" s="118"/>
      <c r="ID85" s="118"/>
      <c r="IE85" s="118"/>
      <c r="IF85" s="118"/>
      <c r="IG85" s="118"/>
      <c r="IH85" s="118"/>
      <c r="II85" s="118"/>
      <c r="IJ85" s="118"/>
      <c r="IK85" s="118"/>
      <c r="IL85" s="118"/>
      <c r="IM85" s="118"/>
      <c r="IN85" s="118"/>
      <c r="IO85" s="118"/>
      <c r="IP85" s="118"/>
      <c r="IQ85" s="118"/>
      <c r="IR85" s="118"/>
      <c r="IS85" s="118"/>
      <c r="IT85" s="118"/>
      <c r="IU85" s="118"/>
      <c r="IV85" s="118"/>
      <c r="IW85" s="118"/>
      <c r="IX85" s="16"/>
    </row>
    <row r="86" spans="1:258" s="2" customFormat="1" ht="26.25" customHeight="1" x14ac:dyDescent="0.25">
      <c r="A86" s="7">
        <v>78</v>
      </c>
      <c r="B86" s="115" t="s">
        <v>58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  <c r="GJ86" s="116"/>
      <c r="GK86" s="116"/>
      <c r="GL86" s="116"/>
      <c r="GM86" s="116"/>
      <c r="GN86" s="116"/>
      <c r="GO86" s="116"/>
      <c r="GP86" s="116"/>
      <c r="GQ86" s="116"/>
      <c r="GR86" s="116"/>
      <c r="GS86" s="116"/>
      <c r="GT86" s="116"/>
      <c r="GU86" s="116"/>
      <c r="GV86" s="116"/>
      <c r="GW86" s="116"/>
      <c r="GX86" s="116"/>
      <c r="GY86" s="116"/>
      <c r="GZ86" s="116"/>
      <c r="HA86" s="116"/>
      <c r="HB86" s="116"/>
      <c r="HC86" s="116"/>
      <c r="HD86" s="116"/>
      <c r="HE86" s="116"/>
      <c r="HF86" s="116"/>
      <c r="HG86" s="116"/>
      <c r="HH86" s="116"/>
      <c r="HI86" s="116"/>
      <c r="HJ86" s="116"/>
      <c r="HK86" s="116"/>
      <c r="HL86" s="116"/>
      <c r="HM86" s="116"/>
      <c r="HN86" s="116"/>
      <c r="HO86" s="116"/>
      <c r="HP86" s="116"/>
      <c r="HQ86" s="116"/>
      <c r="HR86" s="116"/>
      <c r="HS86" s="116"/>
      <c r="HT86" s="116"/>
      <c r="HU86" s="116"/>
      <c r="HV86" s="116"/>
      <c r="HW86" s="116"/>
      <c r="HX86" s="116"/>
      <c r="HY86" s="116"/>
      <c r="HZ86" s="116"/>
      <c r="IA86" s="116"/>
      <c r="IB86" s="116"/>
      <c r="IC86" s="116"/>
      <c r="ID86" s="116"/>
      <c r="IE86" s="116"/>
      <c r="IF86" s="116"/>
      <c r="IG86" s="116"/>
      <c r="IH86" s="116"/>
      <c r="II86" s="116"/>
      <c r="IJ86" s="116"/>
      <c r="IK86" s="116"/>
      <c r="IL86" s="116"/>
      <c r="IM86" s="116"/>
      <c r="IN86" s="116"/>
      <c r="IO86" s="116"/>
      <c r="IP86" s="116"/>
      <c r="IQ86" s="116"/>
      <c r="IR86" s="116"/>
      <c r="IS86" s="116"/>
      <c r="IT86" s="116"/>
      <c r="IU86" s="116"/>
      <c r="IV86" s="116"/>
      <c r="IW86" s="117"/>
      <c r="IX86" s="16"/>
    </row>
    <row r="87" spans="1:258" s="2" customFormat="1" x14ac:dyDescent="0.25">
      <c r="A87" s="18">
        <v>79</v>
      </c>
      <c r="B87" s="91" t="s">
        <v>59</v>
      </c>
      <c r="C87" s="91"/>
      <c r="D87" s="91"/>
      <c r="E87" s="91"/>
      <c r="F87" s="91"/>
      <c r="G87" s="91"/>
      <c r="H87" s="91"/>
      <c r="I87" s="91"/>
      <c r="J87" s="91"/>
      <c r="K87" s="91"/>
      <c r="L87" s="16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16"/>
      <c r="IX87" s="16"/>
    </row>
    <row r="88" spans="1:258" s="2" customFormat="1" ht="75" x14ac:dyDescent="0.2">
      <c r="A88" s="18">
        <v>80</v>
      </c>
      <c r="B88" s="9" t="s">
        <v>60</v>
      </c>
      <c r="C88" s="27">
        <f>D88+E88+F88+G88+H88+I88+J88</f>
        <v>11725.51</v>
      </c>
      <c r="D88" s="27">
        <v>3755</v>
      </c>
      <c r="E88" s="27">
        <v>25</v>
      </c>
      <c r="F88" s="27">
        <v>2254.1610000000001</v>
      </c>
      <c r="G88" s="27">
        <v>1883</v>
      </c>
      <c r="H88" s="27">
        <v>1737.3489999999999</v>
      </c>
      <c r="I88" s="27">
        <v>1622</v>
      </c>
      <c r="J88" s="27">
        <v>449</v>
      </c>
      <c r="K88" s="27">
        <v>0</v>
      </c>
      <c r="L88" s="27">
        <v>0</v>
      </c>
      <c r="M88" s="27">
        <v>999</v>
      </c>
      <c r="N88" s="27">
        <v>999</v>
      </c>
      <c r="O88" s="27">
        <v>999</v>
      </c>
      <c r="P88" s="27">
        <v>999</v>
      </c>
      <c r="Q88" s="27">
        <v>999</v>
      </c>
      <c r="R88" s="27">
        <v>999</v>
      </c>
      <c r="S88" s="27">
        <v>999</v>
      </c>
      <c r="T88" s="27">
        <v>999</v>
      </c>
      <c r="U88" s="27">
        <v>999</v>
      </c>
      <c r="V88" s="27">
        <v>999</v>
      </c>
      <c r="W88" s="27">
        <v>999</v>
      </c>
      <c r="X88" s="27">
        <v>999</v>
      </c>
      <c r="Y88" s="27">
        <v>999</v>
      </c>
      <c r="Z88" s="27">
        <v>999</v>
      </c>
      <c r="AA88" s="27">
        <v>999</v>
      </c>
      <c r="AB88" s="27">
        <v>999</v>
      </c>
      <c r="AC88" s="27">
        <v>999</v>
      </c>
      <c r="AD88" s="27">
        <v>999</v>
      </c>
      <c r="AE88" s="27">
        <v>999</v>
      </c>
      <c r="AF88" s="27">
        <v>999</v>
      </c>
      <c r="AG88" s="27">
        <v>999</v>
      </c>
      <c r="AH88" s="27">
        <v>999</v>
      </c>
      <c r="AI88" s="27">
        <v>999</v>
      </c>
      <c r="AJ88" s="27">
        <v>999</v>
      </c>
      <c r="AK88" s="27">
        <v>999</v>
      </c>
      <c r="AL88" s="27">
        <v>999</v>
      </c>
      <c r="AM88" s="27">
        <v>999</v>
      </c>
      <c r="AN88" s="27">
        <v>999</v>
      </c>
      <c r="AO88" s="27">
        <v>999</v>
      </c>
      <c r="AP88" s="27">
        <v>999</v>
      </c>
      <c r="AQ88" s="27">
        <v>999</v>
      </c>
      <c r="AR88" s="27">
        <v>999</v>
      </c>
      <c r="AS88" s="27">
        <v>999</v>
      </c>
      <c r="AT88" s="27">
        <v>999</v>
      </c>
      <c r="AU88" s="27">
        <v>999</v>
      </c>
      <c r="AV88" s="27">
        <v>999</v>
      </c>
      <c r="AW88" s="27">
        <v>999</v>
      </c>
      <c r="AX88" s="27">
        <v>999</v>
      </c>
      <c r="AY88" s="27">
        <v>999</v>
      </c>
      <c r="AZ88" s="27">
        <v>999</v>
      </c>
      <c r="BA88" s="27">
        <v>999</v>
      </c>
      <c r="BB88" s="27">
        <v>999</v>
      </c>
      <c r="BC88" s="27">
        <v>999</v>
      </c>
      <c r="BD88" s="27">
        <v>999</v>
      </c>
      <c r="BE88" s="27">
        <v>999</v>
      </c>
      <c r="BF88" s="27">
        <v>999</v>
      </c>
      <c r="BG88" s="27">
        <v>999</v>
      </c>
      <c r="BH88" s="27">
        <v>999</v>
      </c>
      <c r="BI88" s="27">
        <v>999</v>
      </c>
      <c r="BJ88" s="27">
        <v>999</v>
      </c>
      <c r="BK88" s="27">
        <v>999</v>
      </c>
      <c r="BL88" s="27">
        <v>999</v>
      </c>
      <c r="BM88" s="27">
        <v>999</v>
      </c>
      <c r="BN88" s="27">
        <v>999</v>
      </c>
      <c r="BO88" s="27">
        <v>999</v>
      </c>
      <c r="BP88" s="27">
        <v>999</v>
      </c>
      <c r="BQ88" s="27">
        <v>999</v>
      </c>
      <c r="BR88" s="27">
        <v>999</v>
      </c>
      <c r="BS88" s="27">
        <v>999</v>
      </c>
      <c r="BT88" s="27">
        <v>999</v>
      </c>
      <c r="BU88" s="27">
        <v>999</v>
      </c>
      <c r="BV88" s="27">
        <v>999</v>
      </c>
      <c r="BW88" s="27">
        <v>999</v>
      </c>
      <c r="BX88" s="27">
        <v>999</v>
      </c>
      <c r="BY88" s="27">
        <v>999</v>
      </c>
      <c r="BZ88" s="27">
        <v>999</v>
      </c>
      <c r="CA88" s="27">
        <v>999</v>
      </c>
      <c r="CB88" s="27">
        <v>999</v>
      </c>
      <c r="CC88" s="27">
        <v>999</v>
      </c>
      <c r="CD88" s="27">
        <v>999</v>
      </c>
      <c r="CE88" s="27">
        <v>999</v>
      </c>
      <c r="CF88" s="27">
        <v>999</v>
      </c>
      <c r="CG88" s="27">
        <v>999</v>
      </c>
      <c r="CH88" s="27">
        <v>999</v>
      </c>
      <c r="CI88" s="27">
        <v>999</v>
      </c>
      <c r="CJ88" s="27">
        <v>999</v>
      </c>
      <c r="CK88" s="27">
        <v>999</v>
      </c>
      <c r="CL88" s="27">
        <v>999</v>
      </c>
      <c r="CM88" s="27">
        <v>999</v>
      </c>
      <c r="CN88" s="27">
        <v>999</v>
      </c>
      <c r="CO88" s="27">
        <v>999</v>
      </c>
      <c r="CP88" s="27">
        <v>999</v>
      </c>
      <c r="CQ88" s="27">
        <v>999</v>
      </c>
      <c r="CR88" s="27">
        <v>999</v>
      </c>
      <c r="CS88" s="27">
        <v>999</v>
      </c>
      <c r="CT88" s="27">
        <v>999</v>
      </c>
      <c r="CU88" s="27">
        <v>999</v>
      </c>
      <c r="CV88" s="27">
        <v>999</v>
      </c>
      <c r="CW88" s="27">
        <v>999</v>
      </c>
      <c r="CX88" s="27">
        <v>999</v>
      </c>
      <c r="CY88" s="27">
        <v>999</v>
      </c>
      <c r="CZ88" s="27">
        <v>999</v>
      </c>
      <c r="DA88" s="27">
        <v>999</v>
      </c>
      <c r="DB88" s="27">
        <v>999</v>
      </c>
      <c r="DC88" s="27">
        <v>999</v>
      </c>
      <c r="DD88" s="27">
        <v>999</v>
      </c>
      <c r="DE88" s="27">
        <v>999</v>
      </c>
      <c r="DF88" s="27">
        <v>999</v>
      </c>
      <c r="DG88" s="27">
        <v>999</v>
      </c>
      <c r="DH88" s="27">
        <v>999</v>
      </c>
      <c r="DI88" s="27">
        <v>999</v>
      </c>
      <c r="DJ88" s="27">
        <v>999</v>
      </c>
      <c r="DK88" s="27">
        <v>999</v>
      </c>
      <c r="DL88" s="27">
        <v>999</v>
      </c>
      <c r="DM88" s="27">
        <v>999</v>
      </c>
      <c r="DN88" s="27">
        <v>999</v>
      </c>
      <c r="DO88" s="27">
        <v>999</v>
      </c>
      <c r="DP88" s="27">
        <v>999</v>
      </c>
      <c r="DQ88" s="27">
        <v>999</v>
      </c>
      <c r="DR88" s="27">
        <v>999</v>
      </c>
      <c r="DS88" s="27">
        <v>999</v>
      </c>
      <c r="DT88" s="27">
        <v>999</v>
      </c>
      <c r="DU88" s="27">
        <v>999</v>
      </c>
      <c r="DV88" s="27">
        <v>999</v>
      </c>
      <c r="DW88" s="27">
        <v>999</v>
      </c>
      <c r="DX88" s="27">
        <v>999</v>
      </c>
      <c r="DY88" s="27">
        <v>999</v>
      </c>
      <c r="DZ88" s="27">
        <v>999</v>
      </c>
      <c r="EA88" s="27">
        <v>999</v>
      </c>
      <c r="EB88" s="27">
        <v>999</v>
      </c>
      <c r="EC88" s="27">
        <v>999</v>
      </c>
      <c r="ED88" s="27">
        <v>999</v>
      </c>
      <c r="EE88" s="27">
        <v>999</v>
      </c>
      <c r="EF88" s="27">
        <v>999</v>
      </c>
      <c r="EG88" s="27">
        <v>999</v>
      </c>
      <c r="EH88" s="27">
        <v>999</v>
      </c>
      <c r="EI88" s="27">
        <v>999</v>
      </c>
      <c r="EJ88" s="27">
        <v>999</v>
      </c>
      <c r="EK88" s="27">
        <v>999</v>
      </c>
      <c r="EL88" s="27">
        <v>999</v>
      </c>
      <c r="EM88" s="27">
        <v>999</v>
      </c>
      <c r="EN88" s="27">
        <v>999</v>
      </c>
      <c r="EO88" s="27">
        <v>999</v>
      </c>
      <c r="EP88" s="27">
        <v>999</v>
      </c>
      <c r="EQ88" s="27">
        <v>999</v>
      </c>
      <c r="ER88" s="27">
        <v>999</v>
      </c>
      <c r="ES88" s="27">
        <v>999</v>
      </c>
      <c r="ET88" s="27">
        <v>999</v>
      </c>
      <c r="EU88" s="27">
        <v>999</v>
      </c>
      <c r="EV88" s="27">
        <v>999</v>
      </c>
      <c r="EW88" s="27">
        <v>999</v>
      </c>
      <c r="EX88" s="27">
        <v>999</v>
      </c>
      <c r="EY88" s="27">
        <v>999</v>
      </c>
      <c r="EZ88" s="27">
        <v>999</v>
      </c>
      <c r="FA88" s="27">
        <v>999</v>
      </c>
      <c r="FB88" s="27">
        <v>999</v>
      </c>
      <c r="FC88" s="27">
        <v>999</v>
      </c>
      <c r="FD88" s="27">
        <v>999</v>
      </c>
      <c r="FE88" s="27">
        <v>999</v>
      </c>
      <c r="FF88" s="27">
        <v>999</v>
      </c>
      <c r="FG88" s="27">
        <v>999</v>
      </c>
      <c r="FH88" s="27">
        <v>999</v>
      </c>
      <c r="FI88" s="27">
        <v>999</v>
      </c>
      <c r="FJ88" s="27">
        <v>999</v>
      </c>
      <c r="FK88" s="27">
        <v>999</v>
      </c>
      <c r="FL88" s="27">
        <v>999</v>
      </c>
      <c r="FM88" s="27">
        <v>999</v>
      </c>
      <c r="FN88" s="27">
        <v>999</v>
      </c>
      <c r="FO88" s="27">
        <v>999</v>
      </c>
      <c r="FP88" s="27">
        <v>999</v>
      </c>
      <c r="FQ88" s="27">
        <v>999</v>
      </c>
      <c r="FR88" s="27">
        <v>999</v>
      </c>
      <c r="FS88" s="27">
        <v>999</v>
      </c>
      <c r="FT88" s="27">
        <v>999</v>
      </c>
      <c r="FU88" s="27">
        <v>999</v>
      </c>
      <c r="FV88" s="27">
        <v>999</v>
      </c>
      <c r="FW88" s="27">
        <v>999</v>
      </c>
      <c r="FX88" s="27">
        <v>999</v>
      </c>
      <c r="FY88" s="27">
        <v>999</v>
      </c>
      <c r="FZ88" s="27">
        <v>999</v>
      </c>
      <c r="GA88" s="27">
        <v>999</v>
      </c>
      <c r="GB88" s="27">
        <v>999</v>
      </c>
      <c r="GC88" s="27">
        <v>999</v>
      </c>
      <c r="GD88" s="27">
        <v>999</v>
      </c>
      <c r="GE88" s="27">
        <v>999</v>
      </c>
      <c r="GF88" s="27">
        <v>999</v>
      </c>
      <c r="GG88" s="27">
        <v>999</v>
      </c>
      <c r="GH88" s="27">
        <v>999</v>
      </c>
      <c r="GI88" s="27">
        <v>999</v>
      </c>
      <c r="GJ88" s="27">
        <v>999</v>
      </c>
      <c r="GK88" s="27">
        <v>999</v>
      </c>
      <c r="GL88" s="27">
        <v>999</v>
      </c>
      <c r="GM88" s="27">
        <v>999</v>
      </c>
      <c r="GN88" s="27">
        <v>999</v>
      </c>
      <c r="GO88" s="27">
        <v>999</v>
      </c>
      <c r="GP88" s="27">
        <v>999</v>
      </c>
      <c r="GQ88" s="27">
        <v>999</v>
      </c>
      <c r="GR88" s="27">
        <v>999</v>
      </c>
      <c r="GS88" s="27">
        <v>999</v>
      </c>
      <c r="GT88" s="27">
        <v>999</v>
      </c>
      <c r="GU88" s="27">
        <v>999</v>
      </c>
      <c r="GV88" s="27">
        <v>999</v>
      </c>
      <c r="GW88" s="27">
        <v>999</v>
      </c>
      <c r="GX88" s="27">
        <v>999</v>
      </c>
      <c r="GY88" s="27">
        <v>999</v>
      </c>
      <c r="GZ88" s="27">
        <v>999</v>
      </c>
      <c r="HA88" s="27">
        <v>999</v>
      </c>
      <c r="HB88" s="27">
        <v>999</v>
      </c>
      <c r="HC88" s="27">
        <v>999</v>
      </c>
      <c r="HD88" s="27">
        <v>999</v>
      </c>
      <c r="HE88" s="27">
        <v>999</v>
      </c>
      <c r="HF88" s="27">
        <v>999</v>
      </c>
      <c r="HG88" s="27">
        <v>999</v>
      </c>
      <c r="HH88" s="27">
        <v>999</v>
      </c>
      <c r="HI88" s="27">
        <v>999</v>
      </c>
      <c r="HJ88" s="27">
        <v>999</v>
      </c>
      <c r="HK88" s="27">
        <v>999</v>
      </c>
      <c r="HL88" s="27">
        <v>999</v>
      </c>
      <c r="HM88" s="27">
        <v>999</v>
      </c>
      <c r="HN88" s="27">
        <v>999</v>
      </c>
      <c r="HO88" s="27">
        <v>999</v>
      </c>
      <c r="HP88" s="27">
        <v>999</v>
      </c>
      <c r="HQ88" s="27">
        <v>999</v>
      </c>
      <c r="HR88" s="27">
        <v>999</v>
      </c>
      <c r="HS88" s="27">
        <v>999</v>
      </c>
      <c r="HT88" s="27">
        <v>999</v>
      </c>
      <c r="HU88" s="27">
        <v>999</v>
      </c>
      <c r="HV88" s="27">
        <v>999</v>
      </c>
      <c r="HW88" s="27">
        <v>999</v>
      </c>
      <c r="HX88" s="27">
        <v>999</v>
      </c>
      <c r="HY88" s="27">
        <v>999</v>
      </c>
      <c r="HZ88" s="27">
        <v>999</v>
      </c>
      <c r="IA88" s="27">
        <v>999</v>
      </c>
      <c r="IB88" s="27">
        <v>999</v>
      </c>
      <c r="IC88" s="27">
        <v>999</v>
      </c>
      <c r="ID88" s="27">
        <v>999</v>
      </c>
      <c r="IE88" s="27">
        <v>999</v>
      </c>
      <c r="IF88" s="27">
        <v>999</v>
      </c>
      <c r="IG88" s="27">
        <v>999</v>
      </c>
      <c r="IH88" s="27">
        <v>999</v>
      </c>
      <c r="II88" s="27">
        <v>999</v>
      </c>
      <c r="IJ88" s="27">
        <v>999</v>
      </c>
      <c r="IK88" s="27">
        <v>999</v>
      </c>
      <c r="IL88" s="27">
        <v>999</v>
      </c>
      <c r="IM88" s="27">
        <v>999</v>
      </c>
      <c r="IN88" s="27">
        <v>999</v>
      </c>
      <c r="IO88" s="27">
        <v>999</v>
      </c>
      <c r="IP88" s="27">
        <v>999</v>
      </c>
      <c r="IQ88" s="27">
        <v>999</v>
      </c>
      <c r="IR88" s="27">
        <v>999</v>
      </c>
      <c r="IS88" s="27">
        <v>999</v>
      </c>
      <c r="IT88" s="27">
        <v>999</v>
      </c>
      <c r="IU88" s="27">
        <v>999</v>
      </c>
      <c r="IV88" s="27">
        <v>999</v>
      </c>
      <c r="IW88" s="27">
        <v>0</v>
      </c>
      <c r="IX88" s="7">
        <v>29</v>
      </c>
    </row>
    <row r="89" spans="1:258" s="2" customFormat="1" x14ac:dyDescent="0.2">
      <c r="A89" s="18">
        <v>81</v>
      </c>
      <c r="B89" s="20" t="s">
        <v>46</v>
      </c>
      <c r="C89" s="28">
        <f>D89+E89+F89+G89+H89+I89+J89</f>
        <v>11725.51</v>
      </c>
      <c r="D89" s="28">
        <v>3755</v>
      </c>
      <c r="E89" s="28">
        <v>25</v>
      </c>
      <c r="F89" s="28">
        <v>2254.1610000000001</v>
      </c>
      <c r="G89" s="28">
        <v>1883</v>
      </c>
      <c r="H89" s="28">
        <v>1737.3489999999999</v>
      </c>
      <c r="I89" s="28">
        <v>1622</v>
      </c>
      <c r="J89" s="28">
        <v>449</v>
      </c>
      <c r="K89" s="28">
        <v>0</v>
      </c>
      <c r="L89" s="28">
        <v>0</v>
      </c>
      <c r="M89" s="28">
        <v>999</v>
      </c>
      <c r="N89" s="28">
        <v>999</v>
      </c>
      <c r="O89" s="28">
        <v>999</v>
      </c>
      <c r="P89" s="28">
        <v>999</v>
      </c>
      <c r="Q89" s="28">
        <v>999</v>
      </c>
      <c r="R89" s="28">
        <v>999</v>
      </c>
      <c r="S89" s="28">
        <v>999</v>
      </c>
      <c r="T89" s="28">
        <v>999</v>
      </c>
      <c r="U89" s="28">
        <v>999</v>
      </c>
      <c r="V89" s="28">
        <v>999</v>
      </c>
      <c r="W89" s="28">
        <v>999</v>
      </c>
      <c r="X89" s="28">
        <v>999</v>
      </c>
      <c r="Y89" s="28">
        <v>999</v>
      </c>
      <c r="Z89" s="28">
        <v>999</v>
      </c>
      <c r="AA89" s="28">
        <v>999</v>
      </c>
      <c r="AB89" s="28">
        <v>999</v>
      </c>
      <c r="AC89" s="28">
        <v>999</v>
      </c>
      <c r="AD89" s="28">
        <v>999</v>
      </c>
      <c r="AE89" s="28">
        <v>999</v>
      </c>
      <c r="AF89" s="28">
        <v>999</v>
      </c>
      <c r="AG89" s="28">
        <v>999</v>
      </c>
      <c r="AH89" s="28">
        <v>999</v>
      </c>
      <c r="AI89" s="28">
        <v>999</v>
      </c>
      <c r="AJ89" s="28">
        <v>999</v>
      </c>
      <c r="AK89" s="28">
        <v>999</v>
      </c>
      <c r="AL89" s="28">
        <v>999</v>
      </c>
      <c r="AM89" s="28">
        <v>999</v>
      </c>
      <c r="AN89" s="28">
        <v>999</v>
      </c>
      <c r="AO89" s="28">
        <v>999</v>
      </c>
      <c r="AP89" s="28">
        <v>999</v>
      </c>
      <c r="AQ89" s="28">
        <v>999</v>
      </c>
      <c r="AR89" s="28">
        <v>999</v>
      </c>
      <c r="AS89" s="28">
        <v>999</v>
      </c>
      <c r="AT89" s="28">
        <v>999</v>
      </c>
      <c r="AU89" s="28">
        <v>999</v>
      </c>
      <c r="AV89" s="28">
        <v>999</v>
      </c>
      <c r="AW89" s="28">
        <v>999</v>
      </c>
      <c r="AX89" s="28">
        <v>999</v>
      </c>
      <c r="AY89" s="28">
        <v>999</v>
      </c>
      <c r="AZ89" s="28">
        <v>999</v>
      </c>
      <c r="BA89" s="28">
        <v>999</v>
      </c>
      <c r="BB89" s="28">
        <v>999</v>
      </c>
      <c r="BC89" s="28">
        <v>999</v>
      </c>
      <c r="BD89" s="28">
        <v>999</v>
      </c>
      <c r="BE89" s="28">
        <v>999</v>
      </c>
      <c r="BF89" s="28">
        <v>999</v>
      </c>
      <c r="BG89" s="28">
        <v>999</v>
      </c>
      <c r="BH89" s="28">
        <v>999</v>
      </c>
      <c r="BI89" s="28">
        <v>999</v>
      </c>
      <c r="BJ89" s="28">
        <v>999</v>
      </c>
      <c r="BK89" s="28">
        <v>999</v>
      </c>
      <c r="BL89" s="28">
        <v>999</v>
      </c>
      <c r="BM89" s="28">
        <v>999</v>
      </c>
      <c r="BN89" s="28">
        <v>999</v>
      </c>
      <c r="BO89" s="28">
        <v>999</v>
      </c>
      <c r="BP89" s="28">
        <v>999</v>
      </c>
      <c r="BQ89" s="28">
        <v>999</v>
      </c>
      <c r="BR89" s="28">
        <v>999</v>
      </c>
      <c r="BS89" s="28">
        <v>999</v>
      </c>
      <c r="BT89" s="28">
        <v>999</v>
      </c>
      <c r="BU89" s="28">
        <v>999</v>
      </c>
      <c r="BV89" s="28">
        <v>999</v>
      </c>
      <c r="BW89" s="28">
        <v>999</v>
      </c>
      <c r="BX89" s="28">
        <v>999</v>
      </c>
      <c r="BY89" s="28">
        <v>999</v>
      </c>
      <c r="BZ89" s="28">
        <v>999</v>
      </c>
      <c r="CA89" s="28">
        <v>999</v>
      </c>
      <c r="CB89" s="28">
        <v>999</v>
      </c>
      <c r="CC89" s="28">
        <v>999</v>
      </c>
      <c r="CD89" s="28">
        <v>999</v>
      </c>
      <c r="CE89" s="28">
        <v>999</v>
      </c>
      <c r="CF89" s="28">
        <v>999</v>
      </c>
      <c r="CG89" s="28">
        <v>999</v>
      </c>
      <c r="CH89" s="28">
        <v>999</v>
      </c>
      <c r="CI89" s="28">
        <v>999</v>
      </c>
      <c r="CJ89" s="28">
        <v>999</v>
      </c>
      <c r="CK89" s="28">
        <v>999</v>
      </c>
      <c r="CL89" s="28">
        <v>999</v>
      </c>
      <c r="CM89" s="28">
        <v>999</v>
      </c>
      <c r="CN89" s="28">
        <v>999</v>
      </c>
      <c r="CO89" s="28">
        <v>999</v>
      </c>
      <c r="CP89" s="28">
        <v>999</v>
      </c>
      <c r="CQ89" s="28">
        <v>999</v>
      </c>
      <c r="CR89" s="28">
        <v>999</v>
      </c>
      <c r="CS89" s="28">
        <v>999</v>
      </c>
      <c r="CT89" s="28">
        <v>999</v>
      </c>
      <c r="CU89" s="28">
        <v>999</v>
      </c>
      <c r="CV89" s="28">
        <v>999</v>
      </c>
      <c r="CW89" s="28">
        <v>999</v>
      </c>
      <c r="CX89" s="28">
        <v>999</v>
      </c>
      <c r="CY89" s="28">
        <v>999</v>
      </c>
      <c r="CZ89" s="28">
        <v>999</v>
      </c>
      <c r="DA89" s="28">
        <v>999</v>
      </c>
      <c r="DB89" s="28">
        <v>999</v>
      </c>
      <c r="DC89" s="28">
        <v>999</v>
      </c>
      <c r="DD89" s="28">
        <v>999</v>
      </c>
      <c r="DE89" s="28">
        <v>999</v>
      </c>
      <c r="DF89" s="28">
        <v>999</v>
      </c>
      <c r="DG89" s="28">
        <v>999</v>
      </c>
      <c r="DH89" s="28">
        <v>999</v>
      </c>
      <c r="DI89" s="28">
        <v>999</v>
      </c>
      <c r="DJ89" s="28">
        <v>999</v>
      </c>
      <c r="DK89" s="28">
        <v>999</v>
      </c>
      <c r="DL89" s="28">
        <v>999</v>
      </c>
      <c r="DM89" s="28">
        <v>999</v>
      </c>
      <c r="DN89" s="28">
        <v>999</v>
      </c>
      <c r="DO89" s="28">
        <v>999</v>
      </c>
      <c r="DP89" s="28">
        <v>999</v>
      </c>
      <c r="DQ89" s="28">
        <v>999</v>
      </c>
      <c r="DR89" s="28">
        <v>999</v>
      </c>
      <c r="DS89" s="28">
        <v>999</v>
      </c>
      <c r="DT89" s="28">
        <v>999</v>
      </c>
      <c r="DU89" s="28">
        <v>999</v>
      </c>
      <c r="DV89" s="28">
        <v>999</v>
      </c>
      <c r="DW89" s="28">
        <v>999</v>
      </c>
      <c r="DX89" s="28">
        <v>999</v>
      </c>
      <c r="DY89" s="28">
        <v>999</v>
      </c>
      <c r="DZ89" s="28">
        <v>999</v>
      </c>
      <c r="EA89" s="28">
        <v>999</v>
      </c>
      <c r="EB89" s="28">
        <v>999</v>
      </c>
      <c r="EC89" s="28">
        <v>999</v>
      </c>
      <c r="ED89" s="28">
        <v>999</v>
      </c>
      <c r="EE89" s="28">
        <v>999</v>
      </c>
      <c r="EF89" s="28">
        <v>999</v>
      </c>
      <c r="EG89" s="28">
        <v>999</v>
      </c>
      <c r="EH89" s="28">
        <v>999</v>
      </c>
      <c r="EI89" s="28">
        <v>999</v>
      </c>
      <c r="EJ89" s="28">
        <v>999</v>
      </c>
      <c r="EK89" s="28">
        <v>999</v>
      </c>
      <c r="EL89" s="28">
        <v>999</v>
      </c>
      <c r="EM89" s="28">
        <v>999</v>
      </c>
      <c r="EN89" s="28">
        <v>999</v>
      </c>
      <c r="EO89" s="28">
        <v>999</v>
      </c>
      <c r="EP89" s="28">
        <v>999</v>
      </c>
      <c r="EQ89" s="28">
        <v>999</v>
      </c>
      <c r="ER89" s="28">
        <v>999</v>
      </c>
      <c r="ES89" s="28">
        <v>999</v>
      </c>
      <c r="ET89" s="28">
        <v>999</v>
      </c>
      <c r="EU89" s="28">
        <v>999</v>
      </c>
      <c r="EV89" s="28">
        <v>999</v>
      </c>
      <c r="EW89" s="28">
        <v>999</v>
      </c>
      <c r="EX89" s="28">
        <v>999</v>
      </c>
      <c r="EY89" s="28">
        <v>999</v>
      </c>
      <c r="EZ89" s="28">
        <v>999</v>
      </c>
      <c r="FA89" s="28">
        <v>999</v>
      </c>
      <c r="FB89" s="28">
        <v>999</v>
      </c>
      <c r="FC89" s="28">
        <v>999</v>
      </c>
      <c r="FD89" s="28">
        <v>999</v>
      </c>
      <c r="FE89" s="28">
        <v>999</v>
      </c>
      <c r="FF89" s="28">
        <v>999</v>
      </c>
      <c r="FG89" s="28">
        <v>999</v>
      </c>
      <c r="FH89" s="28">
        <v>999</v>
      </c>
      <c r="FI89" s="28">
        <v>999</v>
      </c>
      <c r="FJ89" s="28">
        <v>999</v>
      </c>
      <c r="FK89" s="28">
        <v>999</v>
      </c>
      <c r="FL89" s="28">
        <v>999</v>
      </c>
      <c r="FM89" s="28">
        <v>999</v>
      </c>
      <c r="FN89" s="28">
        <v>999</v>
      </c>
      <c r="FO89" s="28">
        <v>999</v>
      </c>
      <c r="FP89" s="28">
        <v>999</v>
      </c>
      <c r="FQ89" s="28">
        <v>999</v>
      </c>
      <c r="FR89" s="28">
        <v>999</v>
      </c>
      <c r="FS89" s="28">
        <v>999</v>
      </c>
      <c r="FT89" s="28">
        <v>999</v>
      </c>
      <c r="FU89" s="28">
        <v>999</v>
      </c>
      <c r="FV89" s="28">
        <v>999</v>
      </c>
      <c r="FW89" s="28">
        <v>999</v>
      </c>
      <c r="FX89" s="28">
        <v>999</v>
      </c>
      <c r="FY89" s="28">
        <v>999</v>
      </c>
      <c r="FZ89" s="28">
        <v>999</v>
      </c>
      <c r="GA89" s="28">
        <v>999</v>
      </c>
      <c r="GB89" s="28">
        <v>999</v>
      </c>
      <c r="GC89" s="28">
        <v>999</v>
      </c>
      <c r="GD89" s="28">
        <v>999</v>
      </c>
      <c r="GE89" s="28">
        <v>999</v>
      </c>
      <c r="GF89" s="28">
        <v>999</v>
      </c>
      <c r="GG89" s="28">
        <v>999</v>
      </c>
      <c r="GH89" s="28">
        <v>999</v>
      </c>
      <c r="GI89" s="28">
        <v>999</v>
      </c>
      <c r="GJ89" s="28">
        <v>999</v>
      </c>
      <c r="GK89" s="28">
        <v>999</v>
      </c>
      <c r="GL89" s="28">
        <v>999</v>
      </c>
      <c r="GM89" s="28">
        <v>999</v>
      </c>
      <c r="GN89" s="28">
        <v>999</v>
      </c>
      <c r="GO89" s="28">
        <v>999</v>
      </c>
      <c r="GP89" s="28">
        <v>999</v>
      </c>
      <c r="GQ89" s="28">
        <v>999</v>
      </c>
      <c r="GR89" s="28">
        <v>999</v>
      </c>
      <c r="GS89" s="28">
        <v>999</v>
      </c>
      <c r="GT89" s="28">
        <v>999</v>
      </c>
      <c r="GU89" s="28">
        <v>999</v>
      </c>
      <c r="GV89" s="28">
        <v>999</v>
      </c>
      <c r="GW89" s="28">
        <v>999</v>
      </c>
      <c r="GX89" s="28">
        <v>999</v>
      </c>
      <c r="GY89" s="28">
        <v>999</v>
      </c>
      <c r="GZ89" s="28">
        <v>999</v>
      </c>
      <c r="HA89" s="28">
        <v>999</v>
      </c>
      <c r="HB89" s="28">
        <v>999</v>
      </c>
      <c r="HC89" s="28">
        <v>999</v>
      </c>
      <c r="HD89" s="28">
        <v>999</v>
      </c>
      <c r="HE89" s="28">
        <v>999</v>
      </c>
      <c r="HF89" s="28">
        <v>999</v>
      </c>
      <c r="HG89" s="28">
        <v>999</v>
      </c>
      <c r="HH89" s="28">
        <v>999</v>
      </c>
      <c r="HI89" s="28">
        <v>999</v>
      </c>
      <c r="HJ89" s="28">
        <v>999</v>
      </c>
      <c r="HK89" s="28">
        <v>999</v>
      </c>
      <c r="HL89" s="28">
        <v>999</v>
      </c>
      <c r="HM89" s="28">
        <v>999</v>
      </c>
      <c r="HN89" s="28">
        <v>999</v>
      </c>
      <c r="HO89" s="28">
        <v>999</v>
      </c>
      <c r="HP89" s="28">
        <v>999</v>
      </c>
      <c r="HQ89" s="28">
        <v>999</v>
      </c>
      <c r="HR89" s="28">
        <v>999</v>
      </c>
      <c r="HS89" s="28">
        <v>999</v>
      </c>
      <c r="HT89" s="28">
        <v>999</v>
      </c>
      <c r="HU89" s="28">
        <v>999</v>
      </c>
      <c r="HV89" s="28">
        <v>999</v>
      </c>
      <c r="HW89" s="28">
        <v>999</v>
      </c>
      <c r="HX89" s="28">
        <v>999</v>
      </c>
      <c r="HY89" s="28">
        <v>999</v>
      </c>
      <c r="HZ89" s="28">
        <v>999</v>
      </c>
      <c r="IA89" s="28">
        <v>999</v>
      </c>
      <c r="IB89" s="28">
        <v>999</v>
      </c>
      <c r="IC89" s="28">
        <v>999</v>
      </c>
      <c r="ID89" s="28">
        <v>999</v>
      </c>
      <c r="IE89" s="28">
        <v>999</v>
      </c>
      <c r="IF89" s="28">
        <v>999</v>
      </c>
      <c r="IG89" s="28">
        <v>999</v>
      </c>
      <c r="IH89" s="28">
        <v>999</v>
      </c>
      <c r="II89" s="28">
        <v>999</v>
      </c>
      <c r="IJ89" s="28">
        <v>999</v>
      </c>
      <c r="IK89" s="28">
        <v>999</v>
      </c>
      <c r="IL89" s="28">
        <v>999</v>
      </c>
      <c r="IM89" s="28">
        <v>999</v>
      </c>
      <c r="IN89" s="28">
        <v>999</v>
      </c>
      <c r="IO89" s="28">
        <v>999</v>
      </c>
      <c r="IP89" s="28">
        <v>999</v>
      </c>
      <c r="IQ89" s="28">
        <v>999</v>
      </c>
      <c r="IR89" s="28">
        <v>999</v>
      </c>
      <c r="IS89" s="28">
        <v>999</v>
      </c>
      <c r="IT89" s="28">
        <v>999</v>
      </c>
      <c r="IU89" s="28">
        <v>999</v>
      </c>
      <c r="IV89" s="28">
        <v>999</v>
      </c>
      <c r="IW89" s="28">
        <v>0</v>
      </c>
      <c r="IX89" s="7"/>
    </row>
    <row r="90" spans="1:258" s="2" customFormat="1" ht="75" x14ac:dyDescent="0.25">
      <c r="A90" s="18">
        <v>82</v>
      </c>
      <c r="B90" s="9" t="s">
        <v>61</v>
      </c>
      <c r="C90" s="27">
        <f>D90+E90+F90+G90+H90+I90+J90</f>
        <v>2193.1890000000003</v>
      </c>
      <c r="D90" s="27">
        <v>0</v>
      </c>
      <c r="E90" s="27">
        <v>295</v>
      </c>
      <c r="F90" s="27">
        <v>379</v>
      </c>
      <c r="G90" s="27">
        <v>350</v>
      </c>
      <c r="H90" s="27">
        <v>369.18900000000002</v>
      </c>
      <c r="I90" s="27">
        <v>400</v>
      </c>
      <c r="J90" s="27">
        <v>400</v>
      </c>
      <c r="K90" s="17">
        <v>0</v>
      </c>
      <c r="L90" s="17">
        <v>0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  <c r="IN90" s="35"/>
      <c r="IO90" s="35"/>
      <c r="IP90" s="35"/>
      <c r="IQ90" s="35"/>
      <c r="IR90" s="35"/>
      <c r="IS90" s="35"/>
      <c r="IT90" s="35"/>
      <c r="IU90" s="35"/>
      <c r="IV90" s="35"/>
      <c r="IW90" s="17">
        <v>0</v>
      </c>
      <c r="IX90" s="7">
        <v>30</v>
      </c>
    </row>
    <row r="91" spans="1:258" s="2" customFormat="1" x14ac:dyDescent="0.2">
      <c r="A91" s="18">
        <v>83</v>
      </c>
      <c r="B91" s="59" t="s">
        <v>46</v>
      </c>
      <c r="C91" s="54">
        <f>D91+E91+F91+G91+H91+I91+J91</f>
        <v>2193.1890000000003</v>
      </c>
      <c r="D91" s="54">
        <v>0</v>
      </c>
      <c r="E91" s="54">
        <v>295</v>
      </c>
      <c r="F91" s="54">
        <v>379</v>
      </c>
      <c r="G91" s="54">
        <v>350</v>
      </c>
      <c r="H91" s="54">
        <v>369.18900000000002</v>
      </c>
      <c r="I91" s="54">
        <v>400</v>
      </c>
      <c r="J91" s="54">
        <v>400</v>
      </c>
      <c r="K91" s="21">
        <v>0</v>
      </c>
      <c r="L91" s="51">
        <v>0</v>
      </c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51">
        <v>0</v>
      </c>
      <c r="IX91" s="18"/>
    </row>
    <row r="92" spans="1:258" s="2" customFormat="1" ht="105" x14ac:dyDescent="0.25">
      <c r="A92" s="18">
        <v>84</v>
      </c>
      <c r="B92" s="58" t="s">
        <v>62</v>
      </c>
      <c r="C92" s="53">
        <f>D92+E92+F92+G92+H92+I92+J92</f>
        <v>459.86599999999999</v>
      </c>
      <c r="D92" s="53">
        <v>0</v>
      </c>
      <c r="E92" s="53">
        <v>0</v>
      </c>
      <c r="F92" s="53">
        <v>411.166</v>
      </c>
      <c r="G92" s="53">
        <v>48.7</v>
      </c>
      <c r="H92" s="53">
        <v>0</v>
      </c>
      <c r="I92" s="53">
        <v>0</v>
      </c>
      <c r="J92" s="53">
        <v>0</v>
      </c>
      <c r="K92" s="17">
        <v>0</v>
      </c>
      <c r="L92" s="50">
        <v>0</v>
      </c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0">
        <v>0</v>
      </c>
      <c r="IX92" s="18">
        <v>31</v>
      </c>
    </row>
    <row r="93" spans="1:258" s="2" customFormat="1" x14ac:dyDescent="0.25">
      <c r="A93" s="18">
        <v>85</v>
      </c>
      <c r="B93" s="59" t="s">
        <v>46</v>
      </c>
      <c r="C93" s="54">
        <v>459.86599999999999</v>
      </c>
      <c r="D93" s="54">
        <v>0</v>
      </c>
      <c r="E93" s="54">
        <v>0</v>
      </c>
      <c r="F93" s="54">
        <v>411.166</v>
      </c>
      <c r="G93" s="54">
        <v>48.7</v>
      </c>
      <c r="H93" s="54">
        <v>0</v>
      </c>
      <c r="I93" s="54">
        <v>0</v>
      </c>
      <c r="J93" s="54">
        <v>0</v>
      </c>
      <c r="K93" s="21">
        <v>0</v>
      </c>
      <c r="L93" s="51">
        <v>0</v>
      </c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51">
        <v>0</v>
      </c>
      <c r="IX93" s="57"/>
    </row>
    <row r="94" spans="1:258" s="2" customFormat="1" ht="120" x14ac:dyDescent="0.25">
      <c r="A94" s="18">
        <v>86</v>
      </c>
      <c r="B94" s="58" t="s">
        <v>63</v>
      </c>
      <c r="C94" s="53">
        <v>120</v>
      </c>
      <c r="D94" s="53">
        <v>0</v>
      </c>
      <c r="E94" s="53">
        <v>0</v>
      </c>
      <c r="F94" s="53">
        <v>0</v>
      </c>
      <c r="G94" s="53">
        <v>120</v>
      </c>
      <c r="H94" s="53">
        <v>0</v>
      </c>
      <c r="I94" s="53">
        <v>0</v>
      </c>
      <c r="J94" s="53">
        <v>0</v>
      </c>
      <c r="K94" s="17">
        <v>0</v>
      </c>
      <c r="L94" s="50">
        <v>0</v>
      </c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/>
      <c r="IW94" s="50">
        <v>0</v>
      </c>
      <c r="IX94" s="18">
        <v>32</v>
      </c>
    </row>
    <row r="95" spans="1:258" s="2" customFormat="1" x14ac:dyDescent="0.2">
      <c r="A95" s="18">
        <v>87</v>
      </c>
      <c r="B95" s="59" t="s">
        <v>46</v>
      </c>
      <c r="C95" s="54">
        <v>120</v>
      </c>
      <c r="D95" s="54">
        <v>0</v>
      </c>
      <c r="E95" s="54">
        <v>0</v>
      </c>
      <c r="F95" s="54">
        <v>0</v>
      </c>
      <c r="G95" s="54">
        <v>120</v>
      </c>
      <c r="H95" s="54">
        <v>0</v>
      </c>
      <c r="I95" s="54">
        <v>0</v>
      </c>
      <c r="J95" s="54">
        <v>0</v>
      </c>
      <c r="K95" s="21">
        <v>0</v>
      </c>
      <c r="L95" s="51">
        <v>0</v>
      </c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51">
        <v>0</v>
      </c>
      <c r="IX95" s="18"/>
    </row>
    <row r="96" spans="1:258" s="2" customFormat="1" ht="28.5" x14ac:dyDescent="0.2">
      <c r="A96" s="18">
        <v>88</v>
      </c>
      <c r="B96" s="59" t="s">
        <v>64</v>
      </c>
      <c r="C96" s="54">
        <f>D96+E96+F96+G96+H96+I96+J96+K96+L96+IW96</f>
        <v>14498.565000000001</v>
      </c>
      <c r="D96" s="54">
        <v>3755</v>
      </c>
      <c r="E96" s="54">
        <f>E90+E89</f>
        <v>320</v>
      </c>
      <c r="F96" s="54">
        <f>F92+F90+F89</f>
        <v>3044.3270000000002</v>
      </c>
      <c r="G96" s="54">
        <f>SUM(G89+G90+G92+G94)</f>
        <v>2401.6999999999998</v>
      </c>
      <c r="H96" s="54">
        <f>H89+H91</f>
        <v>2106.538</v>
      </c>
      <c r="I96" s="54">
        <f>I92+I90+I89</f>
        <v>2022</v>
      </c>
      <c r="J96" s="54">
        <f>J89+J91+J93+J95</f>
        <v>849</v>
      </c>
      <c r="K96" s="28">
        <f t="shared" ref="K96:BV96" si="1">K89+K91+K93+K95</f>
        <v>0</v>
      </c>
      <c r="L96" s="54">
        <f t="shared" si="1"/>
        <v>0</v>
      </c>
      <c r="M96" s="54">
        <f t="shared" si="1"/>
        <v>999</v>
      </c>
      <c r="N96" s="54">
        <f t="shared" si="1"/>
        <v>999</v>
      </c>
      <c r="O96" s="54">
        <f t="shared" si="1"/>
        <v>999</v>
      </c>
      <c r="P96" s="54">
        <f t="shared" si="1"/>
        <v>999</v>
      </c>
      <c r="Q96" s="54">
        <f t="shared" si="1"/>
        <v>999</v>
      </c>
      <c r="R96" s="54">
        <f t="shared" si="1"/>
        <v>999</v>
      </c>
      <c r="S96" s="54">
        <f t="shared" si="1"/>
        <v>999</v>
      </c>
      <c r="T96" s="54">
        <f t="shared" si="1"/>
        <v>999</v>
      </c>
      <c r="U96" s="54">
        <f t="shared" si="1"/>
        <v>999</v>
      </c>
      <c r="V96" s="54">
        <f t="shared" si="1"/>
        <v>999</v>
      </c>
      <c r="W96" s="54">
        <f t="shared" si="1"/>
        <v>999</v>
      </c>
      <c r="X96" s="54">
        <f t="shared" si="1"/>
        <v>999</v>
      </c>
      <c r="Y96" s="54">
        <f t="shared" si="1"/>
        <v>999</v>
      </c>
      <c r="Z96" s="54">
        <f t="shared" si="1"/>
        <v>999</v>
      </c>
      <c r="AA96" s="54">
        <f t="shared" si="1"/>
        <v>999</v>
      </c>
      <c r="AB96" s="54">
        <f t="shared" si="1"/>
        <v>999</v>
      </c>
      <c r="AC96" s="54">
        <f t="shared" si="1"/>
        <v>999</v>
      </c>
      <c r="AD96" s="54">
        <f t="shared" si="1"/>
        <v>999</v>
      </c>
      <c r="AE96" s="54">
        <f t="shared" si="1"/>
        <v>999</v>
      </c>
      <c r="AF96" s="54">
        <f t="shared" si="1"/>
        <v>999</v>
      </c>
      <c r="AG96" s="54">
        <f t="shared" si="1"/>
        <v>999</v>
      </c>
      <c r="AH96" s="54">
        <f t="shared" si="1"/>
        <v>999</v>
      </c>
      <c r="AI96" s="54">
        <f t="shared" si="1"/>
        <v>999</v>
      </c>
      <c r="AJ96" s="54">
        <f t="shared" si="1"/>
        <v>999</v>
      </c>
      <c r="AK96" s="54">
        <f t="shared" si="1"/>
        <v>999</v>
      </c>
      <c r="AL96" s="54">
        <f t="shared" si="1"/>
        <v>999</v>
      </c>
      <c r="AM96" s="54">
        <f t="shared" si="1"/>
        <v>999</v>
      </c>
      <c r="AN96" s="54">
        <f t="shared" si="1"/>
        <v>999</v>
      </c>
      <c r="AO96" s="54">
        <f t="shared" si="1"/>
        <v>999</v>
      </c>
      <c r="AP96" s="54">
        <f t="shared" si="1"/>
        <v>999</v>
      </c>
      <c r="AQ96" s="54">
        <f t="shared" si="1"/>
        <v>999</v>
      </c>
      <c r="AR96" s="54">
        <f t="shared" si="1"/>
        <v>999</v>
      </c>
      <c r="AS96" s="54">
        <f t="shared" si="1"/>
        <v>999</v>
      </c>
      <c r="AT96" s="54">
        <f t="shared" si="1"/>
        <v>999</v>
      </c>
      <c r="AU96" s="54">
        <f t="shared" si="1"/>
        <v>999</v>
      </c>
      <c r="AV96" s="54">
        <f t="shared" si="1"/>
        <v>999</v>
      </c>
      <c r="AW96" s="54">
        <f t="shared" si="1"/>
        <v>999</v>
      </c>
      <c r="AX96" s="54">
        <f t="shared" si="1"/>
        <v>999</v>
      </c>
      <c r="AY96" s="54">
        <f t="shared" si="1"/>
        <v>999</v>
      </c>
      <c r="AZ96" s="54">
        <f t="shared" si="1"/>
        <v>999</v>
      </c>
      <c r="BA96" s="54">
        <f t="shared" si="1"/>
        <v>999</v>
      </c>
      <c r="BB96" s="54">
        <f t="shared" si="1"/>
        <v>999</v>
      </c>
      <c r="BC96" s="54">
        <f t="shared" si="1"/>
        <v>999</v>
      </c>
      <c r="BD96" s="54">
        <f t="shared" si="1"/>
        <v>999</v>
      </c>
      <c r="BE96" s="54">
        <f t="shared" si="1"/>
        <v>999</v>
      </c>
      <c r="BF96" s="54">
        <f t="shared" si="1"/>
        <v>999</v>
      </c>
      <c r="BG96" s="54">
        <f t="shared" si="1"/>
        <v>999</v>
      </c>
      <c r="BH96" s="54">
        <f t="shared" si="1"/>
        <v>999</v>
      </c>
      <c r="BI96" s="54">
        <f t="shared" si="1"/>
        <v>999</v>
      </c>
      <c r="BJ96" s="54">
        <f t="shared" si="1"/>
        <v>999</v>
      </c>
      <c r="BK96" s="54">
        <f t="shared" si="1"/>
        <v>999</v>
      </c>
      <c r="BL96" s="54">
        <f t="shared" si="1"/>
        <v>999</v>
      </c>
      <c r="BM96" s="54">
        <f t="shared" si="1"/>
        <v>999</v>
      </c>
      <c r="BN96" s="54">
        <f t="shared" si="1"/>
        <v>999</v>
      </c>
      <c r="BO96" s="54">
        <f t="shared" si="1"/>
        <v>999</v>
      </c>
      <c r="BP96" s="54">
        <f t="shared" si="1"/>
        <v>999</v>
      </c>
      <c r="BQ96" s="54">
        <f t="shared" si="1"/>
        <v>999</v>
      </c>
      <c r="BR96" s="54">
        <f t="shared" si="1"/>
        <v>999</v>
      </c>
      <c r="BS96" s="54">
        <f t="shared" si="1"/>
        <v>999</v>
      </c>
      <c r="BT96" s="54">
        <f t="shared" si="1"/>
        <v>999</v>
      </c>
      <c r="BU96" s="54">
        <f t="shared" si="1"/>
        <v>999</v>
      </c>
      <c r="BV96" s="54">
        <f t="shared" si="1"/>
        <v>999</v>
      </c>
      <c r="BW96" s="54">
        <f t="shared" ref="BW96:EH96" si="2">BW89+BW91+BW93+BW95</f>
        <v>999</v>
      </c>
      <c r="BX96" s="54">
        <f t="shared" si="2"/>
        <v>999</v>
      </c>
      <c r="BY96" s="54">
        <f t="shared" si="2"/>
        <v>999</v>
      </c>
      <c r="BZ96" s="54">
        <f t="shared" si="2"/>
        <v>999</v>
      </c>
      <c r="CA96" s="54">
        <f t="shared" si="2"/>
        <v>999</v>
      </c>
      <c r="CB96" s="54">
        <f t="shared" si="2"/>
        <v>999</v>
      </c>
      <c r="CC96" s="54">
        <f t="shared" si="2"/>
        <v>999</v>
      </c>
      <c r="CD96" s="54">
        <f t="shared" si="2"/>
        <v>999</v>
      </c>
      <c r="CE96" s="54">
        <f t="shared" si="2"/>
        <v>999</v>
      </c>
      <c r="CF96" s="54">
        <f t="shared" si="2"/>
        <v>999</v>
      </c>
      <c r="CG96" s="54">
        <f t="shared" si="2"/>
        <v>999</v>
      </c>
      <c r="CH96" s="54">
        <f t="shared" si="2"/>
        <v>999</v>
      </c>
      <c r="CI96" s="54">
        <f t="shared" si="2"/>
        <v>999</v>
      </c>
      <c r="CJ96" s="54">
        <f t="shared" si="2"/>
        <v>999</v>
      </c>
      <c r="CK96" s="54">
        <f t="shared" si="2"/>
        <v>999</v>
      </c>
      <c r="CL96" s="54">
        <f t="shared" si="2"/>
        <v>999</v>
      </c>
      <c r="CM96" s="54">
        <f t="shared" si="2"/>
        <v>999</v>
      </c>
      <c r="CN96" s="54">
        <f t="shared" si="2"/>
        <v>999</v>
      </c>
      <c r="CO96" s="54">
        <f t="shared" si="2"/>
        <v>999</v>
      </c>
      <c r="CP96" s="54">
        <f t="shared" si="2"/>
        <v>999</v>
      </c>
      <c r="CQ96" s="54">
        <f t="shared" si="2"/>
        <v>999</v>
      </c>
      <c r="CR96" s="54">
        <f t="shared" si="2"/>
        <v>999</v>
      </c>
      <c r="CS96" s="54">
        <f t="shared" si="2"/>
        <v>999</v>
      </c>
      <c r="CT96" s="54">
        <f t="shared" si="2"/>
        <v>999</v>
      </c>
      <c r="CU96" s="54">
        <f t="shared" si="2"/>
        <v>999</v>
      </c>
      <c r="CV96" s="54">
        <f t="shared" si="2"/>
        <v>999</v>
      </c>
      <c r="CW96" s="54">
        <f t="shared" si="2"/>
        <v>999</v>
      </c>
      <c r="CX96" s="54">
        <f t="shared" si="2"/>
        <v>999</v>
      </c>
      <c r="CY96" s="54">
        <f t="shared" si="2"/>
        <v>999</v>
      </c>
      <c r="CZ96" s="54">
        <f t="shared" si="2"/>
        <v>999</v>
      </c>
      <c r="DA96" s="54">
        <f t="shared" si="2"/>
        <v>999</v>
      </c>
      <c r="DB96" s="54">
        <f t="shared" si="2"/>
        <v>999</v>
      </c>
      <c r="DC96" s="54">
        <f t="shared" si="2"/>
        <v>999</v>
      </c>
      <c r="DD96" s="54">
        <f t="shared" si="2"/>
        <v>999</v>
      </c>
      <c r="DE96" s="54">
        <f t="shared" si="2"/>
        <v>999</v>
      </c>
      <c r="DF96" s="54">
        <f t="shared" si="2"/>
        <v>999</v>
      </c>
      <c r="DG96" s="54">
        <f t="shared" si="2"/>
        <v>999</v>
      </c>
      <c r="DH96" s="54">
        <f t="shared" si="2"/>
        <v>999</v>
      </c>
      <c r="DI96" s="54">
        <f t="shared" si="2"/>
        <v>999</v>
      </c>
      <c r="DJ96" s="54">
        <f t="shared" si="2"/>
        <v>999</v>
      </c>
      <c r="DK96" s="54">
        <f t="shared" si="2"/>
        <v>999</v>
      </c>
      <c r="DL96" s="54">
        <f t="shared" si="2"/>
        <v>999</v>
      </c>
      <c r="DM96" s="54">
        <f t="shared" si="2"/>
        <v>999</v>
      </c>
      <c r="DN96" s="54">
        <f t="shared" si="2"/>
        <v>999</v>
      </c>
      <c r="DO96" s="54">
        <f t="shared" si="2"/>
        <v>999</v>
      </c>
      <c r="DP96" s="54">
        <f t="shared" si="2"/>
        <v>999</v>
      </c>
      <c r="DQ96" s="54">
        <f t="shared" si="2"/>
        <v>999</v>
      </c>
      <c r="DR96" s="54">
        <f t="shared" si="2"/>
        <v>999</v>
      </c>
      <c r="DS96" s="54">
        <f t="shared" si="2"/>
        <v>999</v>
      </c>
      <c r="DT96" s="54">
        <f t="shared" si="2"/>
        <v>999</v>
      </c>
      <c r="DU96" s="54">
        <f t="shared" si="2"/>
        <v>999</v>
      </c>
      <c r="DV96" s="54">
        <f t="shared" si="2"/>
        <v>999</v>
      </c>
      <c r="DW96" s="54">
        <f t="shared" si="2"/>
        <v>999</v>
      </c>
      <c r="DX96" s="54">
        <f t="shared" si="2"/>
        <v>999</v>
      </c>
      <c r="DY96" s="54">
        <f t="shared" si="2"/>
        <v>999</v>
      </c>
      <c r="DZ96" s="54">
        <f t="shared" si="2"/>
        <v>999</v>
      </c>
      <c r="EA96" s="54">
        <f t="shared" si="2"/>
        <v>999</v>
      </c>
      <c r="EB96" s="54">
        <f t="shared" si="2"/>
        <v>999</v>
      </c>
      <c r="EC96" s="54">
        <f t="shared" si="2"/>
        <v>999</v>
      </c>
      <c r="ED96" s="54">
        <f t="shared" si="2"/>
        <v>999</v>
      </c>
      <c r="EE96" s="54">
        <f t="shared" si="2"/>
        <v>999</v>
      </c>
      <c r="EF96" s="54">
        <f t="shared" si="2"/>
        <v>999</v>
      </c>
      <c r="EG96" s="54">
        <f t="shared" si="2"/>
        <v>999</v>
      </c>
      <c r="EH96" s="54">
        <f t="shared" si="2"/>
        <v>999</v>
      </c>
      <c r="EI96" s="54">
        <f t="shared" ref="EI96:GT96" si="3">EI89+EI91+EI93+EI95</f>
        <v>999</v>
      </c>
      <c r="EJ96" s="54">
        <f t="shared" si="3"/>
        <v>999</v>
      </c>
      <c r="EK96" s="54">
        <f t="shared" si="3"/>
        <v>999</v>
      </c>
      <c r="EL96" s="54">
        <f t="shared" si="3"/>
        <v>999</v>
      </c>
      <c r="EM96" s="54">
        <f t="shared" si="3"/>
        <v>999</v>
      </c>
      <c r="EN96" s="54">
        <f t="shared" si="3"/>
        <v>999</v>
      </c>
      <c r="EO96" s="54">
        <f t="shared" si="3"/>
        <v>999</v>
      </c>
      <c r="EP96" s="54">
        <f t="shared" si="3"/>
        <v>999</v>
      </c>
      <c r="EQ96" s="54">
        <f t="shared" si="3"/>
        <v>999</v>
      </c>
      <c r="ER96" s="54">
        <f t="shared" si="3"/>
        <v>999</v>
      </c>
      <c r="ES96" s="54">
        <f t="shared" si="3"/>
        <v>999</v>
      </c>
      <c r="ET96" s="54">
        <f t="shared" si="3"/>
        <v>999</v>
      </c>
      <c r="EU96" s="54">
        <f t="shared" si="3"/>
        <v>999</v>
      </c>
      <c r="EV96" s="54">
        <f t="shared" si="3"/>
        <v>999</v>
      </c>
      <c r="EW96" s="54">
        <f t="shared" si="3"/>
        <v>999</v>
      </c>
      <c r="EX96" s="54">
        <f t="shared" si="3"/>
        <v>999</v>
      </c>
      <c r="EY96" s="54">
        <f t="shared" si="3"/>
        <v>999</v>
      </c>
      <c r="EZ96" s="54">
        <f t="shared" si="3"/>
        <v>999</v>
      </c>
      <c r="FA96" s="54">
        <f t="shared" si="3"/>
        <v>999</v>
      </c>
      <c r="FB96" s="54">
        <f t="shared" si="3"/>
        <v>999</v>
      </c>
      <c r="FC96" s="54">
        <f t="shared" si="3"/>
        <v>999</v>
      </c>
      <c r="FD96" s="54">
        <f t="shared" si="3"/>
        <v>999</v>
      </c>
      <c r="FE96" s="54">
        <f t="shared" si="3"/>
        <v>999</v>
      </c>
      <c r="FF96" s="54">
        <f t="shared" si="3"/>
        <v>999</v>
      </c>
      <c r="FG96" s="54">
        <f t="shared" si="3"/>
        <v>999</v>
      </c>
      <c r="FH96" s="54">
        <f t="shared" si="3"/>
        <v>999</v>
      </c>
      <c r="FI96" s="54">
        <f t="shared" si="3"/>
        <v>999</v>
      </c>
      <c r="FJ96" s="54">
        <f t="shared" si="3"/>
        <v>999</v>
      </c>
      <c r="FK96" s="54">
        <f t="shared" si="3"/>
        <v>999</v>
      </c>
      <c r="FL96" s="54">
        <f t="shared" si="3"/>
        <v>999</v>
      </c>
      <c r="FM96" s="54">
        <f t="shared" si="3"/>
        <v>999</v>
      </c>
      <c r="FN96" s="54">
        <f t="shared" si="3"/>
        <v>999</v>
      </c>
      <c r="FO96" s="54">
        <f t="shared" si="3"/>
        <v>999</v>
      </c>
      <c r="FP96" s="54">
        <f t="shared" si="3"/>
        <v>999</v>
      </c>
      <c r="FQ96" s="54">
        <f t="shared" si="3"/>
        <v>999</v>
      </c>
      <c r="FR96" s="54">
        <f t="shared" si="3"/>
        <v>999</v>
      </c>
      <c r="FS96" s="54">
        <f t="shared" si="3"/>
        <v>999</v>
      </c>
      <c r="FT96" s="54">
        <f t="shared" si="3"/>
        <v>999</v>
      </c>
      <c r="FU96" s="54">
        <f t="shared" si="3"/>
        <v>999</v>
      </c>
      <c r="FV96" s="54">
        <f t="shared" si="3"/>
        <v>999</v>
      </c>
      <c r="FW96" s="54">
        <f t="shared" si="3"/>
        <v>999</v>
      </c>
      <c r="FX96" s="54">
        <f t="shared" si="3"/>
        <v>999</v>
      </c>
      <c r="FY96" s="54">
        <f t="shared" si="3"/>
        <v>999</v>
      </c>
      <c r="FZ96" s="54">
        <f t="shared" si="3"/>
        <v>999</v>
      </c>
      <c r="GA96" s="54">
        <f t="shared" si="3"/>
        <v>999</v>
      </c>
      <c r="GB96" s="54">
        <f t="shared" si="3"/>
        <v>999</v>
      </c>
      <c r="GC96" s="54">
        <f t="shared" si="3"/>
        <v>999</v>
      </c>
      <c r="GD96" s="54">
        <f t="shared" si="3"/>
        <v>999</v>
      </c>
      <c r="GE96" s="54">
        <f t="shared" si="3"/>
        <v>999</v>
      </c>
      <c r="GF96" s="54">
        <f t="shared" si="3"/>
        <v>999</v>
      </c>
      <c r="GG96" s="54">
        <f t="shared" si="3"/>
        <v>999</v>
      </c>
      <c r="GH96" s="54">
        <f t="shared" si="3"/>
        <v>999</v>
      </c>
      <c r="GI96" s="54">
        <f t="shared" si="3"/>
        <v>999</v>
      </c>
      <c r="GJ96" s="54">
        <f t="shared" si="3"/>
        <v>999</v>
      </c>
      <c r="GK96" s="54">
        <f t="shared" si="3"/>
        <v>999</v>
      </c>
      <c r="GL96" s="54">
        <f t="shared" si="3"/>
        <v>999</v>
      </c>
      <c r="GM96" s="54">
        <f t="shared" si="3"/>
        <v>999</v>
      </c>
      <c r="GN96" s="54">
        <f t="shared" si="3"/>
        <v>999</v>
      </c>
      <c r="GO96" s="54">
        <f t="shared" si="3"/>
        <v>999</v>
      </c>
      <c r="GP96" s="54">
        <f t="shared" si="3"/>
        <v>999</v>
      </c>
      <c r="GQ96" s="54">
        <f t="shared" si="3"/>
        <v>999</v>
      </c>
      <c r="GR96" s="54">
        <f t="shared" si="3"/>
        <v>999</v>
      </c>
      <c r="GS96" s="54">
        <f t="shared" si="3"/>
        <v>999</v>
      </c>
      <c r="GT96" s="54">
        <f t="shared" si="3"/>
        <v>999</v>
      </c>
      <c r="GU96" s="54">
        <f t="shared" ref="GU96:IW96" si="4">GU89+GU91+GU93+GU95</f>
        <v>999</v>
      </c>
      <c r="GV96" s="54">
        <f t="shared" si="4"/>
        <v>999</v>
      </c>
      <c r="GW96" s="54">
        <f t="shared" si="4"/>
        <v>999</v>
      </c>
      <c r="GX96" s="54">
        <f t="shared" si="4"/>
        <v>999</v>
      </c>
      <c r="GY96" s="54">
        <f t="shared" si="4"/>
        <v>999</v>
      </c>
      <c r="GZ96" s="54">
        <f t="shared" si="4"/>
        <v>999</v>
      </c>
      <c r="HA96" s="54">
        <f t="shared" si="4"/>
        <v>999</v>
      </c>
      <c r="HB96" s="54">
        <f t="shared" si="4"/>
        <v>999</v>
      </c>
      <c r="HC96" s="54">
        <f t="shared" si="4"/>
        <v>999</v>
      </c>
      <c r="HD96" s="54">
        <f t="shared" si="4"/>
        <v>999</v>
      </c>
      <c r="HE96" s="54">
        <f t="shared" si="4"/>
        <v>999</v>
      </c>
      <c r="HF96" s="54">
        <f t="shared" si="4"/>
        <v>999</v>
      </c>
      <c r="HG96" s="54">
        <f t="shared" si="4"/>
        <v>999</v>
      </c>
      <c r="HH96" s="54">
        <f t="shared" si="4"/>
        <v>999</v>
      </c>
      <c r="HI96" s="54">
        <f t="shared" si="4"/>
        <v>999</v>
      </c>
      <c r="HJ96" s="54">
        <f t="shared" si="4"/>
        <v>999</v>
      </c>
      <c r="HK96" s="54">
        <f t="shared" si="4"/>
        <v>999</v>
      </c>
      <c r="HL96" s="54">
        <f t="shared" si="4"/>
        <v>999</v>
      </c>
      <c r="HM96" s="54">
        <f t="shared" si="4"/>
        <v>999</v>
      </c>
      <c r="HN96" s="54">
        <f t="shared" si="4"/>
        <v>999</v>
      </c>
      <c r="HO96" s="54">
        <f t="shared" si="4"/>
        <v>999</v>
      </c>
      <c r="HP96" s="54">
        <f t="shared" si="4"/>
        <v>999</v>
      </c>
      <c r="HQ96" s="54">
        <f t="shared" si="4"/>
        <v>999</v>
      </c>
      <c r="HR96" s="54">
        <f t="shared" si="4"/>
        <v>999</v>
      </c>
      <c r="HS96" s="54">
        <f t="shared" si="4"/>
        <v>999</v>
      </c>
      <c r="HT96" s="54">
        <f t="shared" si="4"/>
        <v>999</v>
      </c>
      <c r="HU96" s="54">
        <f t="shared" si="4"/>
        <v>999</v>
      </c>
      <c r="HV96" s="54">
        <f t="shared" si="4"/>
        <v>999</v>
      </c>
      <c r="HW96" s="54">
        <f t="shared" si="4"/>
        <v>999</v>
      </c>
      <c r="HX96" s="54">
        <f t="shared" si="4"/>
        <v>999</v>
      </c>
      <c r="HY96" s="54">
        <f t="shared" si="4"/>
        <v>999</v>
      </c>
      <c r="HZ96" s="54">
        <f t="shared" si="4"/>
        <v>999</v>
      </c>
      <c r="IA96" s="54">
        <f t="shared" si="4"/>
        <v>999</v>
      </c>
      <c r="IB96" s="54">
        <f t="shared" si="4"/>
        <v>999</v>
      </c>
      <c r="IC96" s="54">
        <f t="shared" si="4"/>
        <v>999</v>
      </c>
      <c r="ID96" s="54">
        <f t="shared" si="4"/>
        <v>999</v>
      </c>
      <c r="IE96" s="54">
        <f t="shared" si="4"/>
        <v>999</v>
      </c>
      <c r="IF96" s="54">
        <f t="shared" si="4"/>
        <v>999</v>
      </c>
      <c r="IG96" s="54">
        <f t="shared" si="4"/>
        <v>999</v>
      </c>
      <c r="IH96" s="54">
        <f t="shared" si="4"/>
        <v>999</v>
      </c>
      <c r="II96" s="54">
        <f t="shared" si="4"/>
        <v>999</v>
      </c>
      <c r="IJ96" s="54">
        <f t="shared" si="4"/>
        <v>999</v>
      </c>
      <c r="IK96" s="54">
        <f t="shared" si="4"/>
        <v>999</v>
      </c>
      <c r="IL96" s="54">
        <f t="shared" si="4"/>
        <v>999</v>
      </c>
      <c r="IM96" s="54">
        <f t="shared" si="4"/>
        <v>999</v>
      </c>
      <c r="IN96" s="54">
        <f t="shared" si="4"/>
        <v>999</v>
      </c>
      <c r="IO96" s="54">
        <f t="shared" si="4"/>
        <v>999</v>
      </c>
      <c r="IP96" s="54">
        <f t="shared" si="4"/>
        <v>999</v>
      </c>
      <c r="IQ96" s="54">
        <f t="shared" si="4"/>
        <v>999</v>
      </c>
      <c r="IR96" s="54">
        <f t="shared" si="4"/>
        <v>999</v>
      </c>
      <c r="IS96" s="54">
        <f t="shared" si="4"/>
        <v>999</v>
      </c>
      <c r="IT96" s="54">
        <f t="shared" si="4"/>
        <v>999</v>
      </c>
      <c r="IU96" s="54">
        <f t="shared" si="4"/>
        <v>999</v>
      </c>
      <c r="IV96" s="54">
        <f t="shared" si="4"/>
        <v>999</v>
      </c>
      <c r="IW96" s="54">
        <f t="shared" si="4"/>
        <v>0</v>
      </c>
      <c r="IX96" s="18"/>
    </row>
    <row r="97" spans="1:258" s="2" customFormat="1" ht="15.75" customHeight="1" x14ac:dyDescent="0.2">
      <c r="A97" s="7">
        <v>89</v>
      </c>
      <c r="B97" s="119" t="s">
        <v>65</v>
      </c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  <c r="DT97" s="120"/>
      <c r="DU97" s="120"/>
      <c r="DV97" s="120"/>
      <c r="DW97" s="120"/>
      <c r="DX97" s="120"/>
      <c r="DY97" s="120"/>
      <c r="DZ97" s="120"/>
      <c r="EA97" s="120"/>
      <c r="EB97" s="120"/>
      <c r="EC97" s="120"/>
      <c r="ED97" s="120"/>
      <c r="EE97" s="120"/>
      <c r="EF97" s="120"/>
      <c r="EG97" s="120"/>
      <c r="EH97" s="120"/>
      <c r="EI97" s="120"/>
      <c r="EJ97" s="120"/>
      <c r="EK97" s="120"/>
      <c r="EL97" s="120"/>
      <c r="EM97" s="120"/>
      <c r="EN97" s="120"/>
      <c r="EO97" s="120"/>
      <c r="EP97" s="120"/>
      <c r="EQ97" s="120"/>
      <c r="ER97" s="120"/>
      <c r="ES97" s="120"/>
      <c r="ET97" s="120"/>
      <c r="EU97" s="120"/>
      <c r="EV97" s="120"/>
      <c r="EW97" s="120"/>
      <c r="EX97" s="120"/>
      <c r="EY97" s="120"/>
      <c r="EZ97" s="120"/>
      <c r="FA97" s="120"/>
      <c r="FB97" s="120"/>
      <c r="FC97" s="120"/>
      <c r="FD97" s="120"/>
      <c r="FE97" s="120"/>
      <c r="FF97" s="120"/>
      <c r="FG97" s="120"/>
      <c r="FH97" s="120"/>
      <c r="FI97" s="120"/>
      <c r="FJ97" s="120"/>
      <c r="FK97" s="120"/>
      <c r="FL97" s="120"/>
      <c r="FM97" s="120"/>
      <c r="FN97" s="120"/>
      <c r="FO97" s="120"/>
      <c r="FP97" s="120"/>
      <c r="FQ97" s="120"/>
      <c r="FR97" s="120"/>
      <c r="FS97" s="120"/>
      <c r="FT97" s="120"/>
      <c r="FU97" s="120"/>
      <c r="FV97" s="120"/>
      <c r="FW97" s="120"/>
      <c r="FX97" s="120"/>
      <c r="FY97" s="120"/>
      <c r="FZ97" s="120"/>
      <c r="GA97" s="120"/>
      <c r="GB97" s="120"/>
      <c r="GC97" s="120"/>
      <c r="GD97" s="120"/>
      <c r="GE97" s="120"/>
      <c r="GF97" s="120"/>
      <c r="GG97" s="120"/>
      <c r="GH97" s="120"/>
      <c r="GI97" s="120"/>
      <c r="GJ97" s="120"/>
      <c r="GK97" s="120"/>
      <c r="GL97" s="120"/>
      <c r="GM97" s="120"/>
      <c r="GN97" s="120"/>
      <c r="GO97" s="120"/>
      <c r="GP97" s="120"/>
      <c r="GQ97" s="120"/>
      <c r="GR97" s="120"/>
      <c r="GS97" s="120"/>
      <c r="GT97" s="120"/>
      <c r="GU97" s="120"/>
      <c r="GV97" s="120"/>
      <c r="GW97" s="120"/>
      <c r="GX97" s="120"/>
      <c r="GY97" s="120"/>
      <c r="GZ97" s="120"/>
      <c r="HA97" s="120"/>
      <c r="HB97" s="120"/>
      <c r="HC97" s="120"/>
      <c r="HD97" s="120"/>
      <c r="HE97" s="120"/>
      <c r="HF97" s="120"/>
      <c r="HG97" s="120"/>
      <c r="HH97" s="120"/>
      <c r="HI97" s="120"/>
      <c r="HJ97" s="120"/>
      <c r="HK97" s="120"/>
      <c r="HL97" s="120"/>
      <c r="HM97" s="120"/>
      <c r="HN97" s="120"/>
      <c r="HO97" s="120"/>
      <c r="HP97" s="120"/>
      <c r="HQ97" s="120"/>
      <c r="HR97" s="120"/>
      <c r="HS97" s="120"/>
      <c r="HT97" s="120"/>
      <c r="HU97" s="120"/>
      <c r="HV97" s="120"/>
      <c r="HW97" s="120"/>
      <c r="HX97" s="120"/>
      <c r="HY97" s="120"/>
      <c r="HZ97" s="120"/>
      <c r="IA97" s="120"/>
      <c r="IB97" s="120"/>
      <c r="IC97" s="120"/>
      <c r="ID97" s="120"/>
      <c r="IE97" s="120"/>
      <c r="IF97" s="120"/>
      <c r="IG97" s="120"/>
      <c r="IH97" s="120"/>
      <c r="II97" s="120"/>
      <c r="IJ97" s="120"/>
      <c r="IK97" s="120"/>
      <c r="IL97" s="120"/>
      <c r="IM97" s="120"/>
      <c r="IN97" s="120"/>
      <c r="IO97" s="120"/>
      <c r="IP97" s="120"/>
      <c r="IQ97" s="120"/>
      <c r="IR97" s="120"/>
      <c r="IS97" s="120"/>
      <c r="IT97" s="120"/>
      <c r="IU97" s="120"/>
      <c r="IV97" s="120"/>
      <c r="IW97" s="121"/>
      <c r="IX97" s="7"/>
    </row>
    <row r="98" spans="1:258" s="2" customFormat="1" ht="34.5" customHeight="1" x14ac:dyDescent="0.2">
      <c r="A98" s="7">
        <v>90</v>
      </c>
      <c r="B98" s="89" t="s">
        <v>66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89"/>
      <c r="IQ98" s="89"/>
      <c r="IR98" s="89"/>
      <c r="IS98" s="89"/>
      <c r="IT98" s="89"/>
      <c r="IU98" s="89"/>
      <c r="IV98" s="89"/>
      <c r="IW98" s="89"/>
      <c r="IX98" s="7"/>
    </row>
    <row r="99" spans="1:258" s="2" customFormat="1" ht="30.75" customHeight="1" x14ac:dyDescent="0.2">
      <c r="A99" s="7">
        <v>91</v>
      </c>
      <c r="B99" s="107" t="s">
        <v>67</v>
      </c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  <c r="IO99" s="108"/>
      <c r="IP99" s="108"/>
      <c r="IQ99" s="108"/>
      <c r="IR99" s="108"/>
      <c r="IS99" s="108"/>
      <c r="IT99" s="108"/>
      <c r="IU99" s="108"/>
      <c r="IV99" s="108"/>
      <c r="IW99" s="109"/>
      <c r="IX99" s="7"/>
    </row>
    <row r="100" spans="1:258" s="2" customFormat="1" ht="75" x14ac:dyDescent="0.2">
      <c r="A100" s="7">
        <v>92</v>
      </c>
      <c r="B100" s="9" t="s">
        <v>68</v>
      </c>
      <c r="C100" s="24">
        <f>D100+E100+F100+G100+H100+I100+J100+K100+L100+IW100</f>
        <v>765.80899999999997</v>
      </c>
      <c r="D100" s="24">
        <v>60</v>
      </c>
      <c r="E100" s="24">
        <v>0</v>
      </c>
      <c r="F100" s="24">
        <v>0</v>
      </c>
      <c r="G100" s="24">
        <v>0</v>
      </c>
      <c r="H100" s="24">
        <v>625.80899999999997</v>
      </c>
      <c r="I100" s="24">
        <v>80</v>
      </c>
      <c r="J100" s="55">
        <v>0</v>
      </c>
      <c r="K100" s="21">
        <v>0</v>
      </c>
      <c r="L100" s="51">
        <v>0</v>
      </c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21">
        <v>0</v>
      </c>
      <c r="IX100" s="7">
        <v>37</v>
      </c>
    </row>
    <row r="101" spans="1:258" s="2" customFormat="1" x14ac:dyDescent="0.25">
      <c r="A101" s="7">
        <v>93</v>
      </c>
      <c r="B101" s="20" t="s">
        <v>16</v>
      </c>
      <c r="C101" s="25">
        <f>D101+E101+F101+G101+H101+I101+J101</f>
        <v>765.80899999999997</v>
      </c>
      <c r="D101" s="21">
        <v>60</v>
      </c>
      <c r="E101" s="21">
        <v>0</v>
      </c>
      <c r="F101" s="21">
        <v>0</v>
      </c>
      <c r="G101" s="21">
        <v>0</v>
      </c>
      <c r="H101" s="25">
        <v>625.80899999999997</v>
      </c>
      <c r="I101" s="25">
        <v>80</v>
      </c>
      <c r="J101" s="52">
        <v>0</v>
      </c>
      <c r="K101" s="21">
        <v>0</v>
      </c>
      <c r="L101" s="51">
        <v>0</v>
      </c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21">
        <v>0</v>
      </c>
      <c r="IX101" s="16"/>
    </row>
    <row r="102" spans="1:258" s="2" customFormat="1" ht="75" x14ac:dyDescent="0.2">
      <c r="A102" s="7">
        <v>94</v>
      </c>
      <c r="B102" s="9" t="s">
        <v>69</v>
      </c>
      <c r="C102" s="24">
        <f>D102+E102+F102+G102+H102+I102+J102</f>
        <v>86</v>
      </c>
      <c r="D102" s="24">
        <v>25</v>
      </c>
      <c r="E102" s="24">
        <v>16</v>
      </c>
      <c r="F102" s="24">
        <v>15</v>
      </c>
      <c r="G102" s="24">
        <v>30</v>
      </c>
      <c r="H102" s="24">
        <v>0</v>
      </c>
      <c r="I102" s="24">
        <v>0</v>
      </c>
      <c r="J102" s="55">
        <v>0</v>
      </c>
      <c r="K102" s="21">
        <v>0</v>
      </c>
      <c r="L102" s="51">
        <v>0</v>
      </c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21">
        <v>0</v>
      </c>
      <c r="IX102" s="7">
        <v>35</v>
      </c>
    </row>
    <row r="103" spans="1:258" s="2" customFormat="1" x14ac:dyDescent="0.2">
      <c r="A103" s="7">
        <v>95</v>
      </c>
      <c r="B103" s="20" t="s">
        <v>16</v>
      </c>
      <c r="C103" s="21">
        <f>+D103+E103+F103+G103+H103+I103+J103</f>
        <v>86</v>
      </c>
      <c r="D103" s="21">
        <v>25</v>
      </c>
      <c r="E103" s="21">
        <v>16</v>
      </c>
      <c r="F103" s="21">
        <v>15</v>
      </c>
      <c r="G103" s="21">
        <v>30</v>
      </c>
      <c r="H103" s="21">
        <v>0</v>
      </c>
      <c r="I103" s="21">
        <v>0</v>
      </c>
      <c r="J103" s="51">
        <v>0</v>
      </c>
      <c r="K103" s="21">
        <v>0</v>
      </c>
      <c r="L103" s="51">
        <v>0</v>
      </c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  <c r="IW103" s="21">
        <v>0</v>
      </c>
      <c r="IX103" s="7"/>
    </row>
    <row r="104" spans="1:258" s="2" customFormat="1" ht="75" x14ac:dyDescent="0.25">
      <c r="A104" s="7">
        <v>96</v>
      </c>
      <c r="B104" s="9" t="s">
        <v>70</v>
      </c>
      <c r="C104" s="24">
        <f>D104+E104+F104+G104+H104+I104+J104</f>
        <v>23</v>
      </c>
      <c r="D104" s="24">
        <v>15</v>
      </c>
      <c r="E104" s="24">
        <v>0</v>
      </c>
      <c r="F104" s="24">
        <v>8</v>
      </c>
      <c r="G104" s="24">
        <v>0</v>
      </c>
      <c r="H104" s="24">
        <v>0</v>
      </c>
      <c r="I104" s="24">
        <v>0</v>
      </c>
      <c r="J104" s="55">
        <v>0</v>
      </c>
      <c r="K104" s="17">
        <v>0</v>
      </c>
      <c r="L104" s="50">
        <v>0</v>
      </c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5"/>
      <c r="IS104" s="35"/>
      <c r="IT104" s="35"/>
      <c r="IU104" s="35"/>
      <c r="IV104" s="35"/>
      <c r="IW104" s="17">
        <v>0</v>
      </c>
      <c r="IX104" s="7">
        <v>36</v>
      </c>
    </row>
    <row r="105" spans="1:258" s="2" customFormat="1" x14ac:dyDescent="0.2">
      <c r="A105" s="7">
        <v>97</v>
      </c>
      <c r="B105" s="20" t="s">
        <v>16</v>
      </c>
      <c r="C105" s="21">
        <f>+D105+E105+F105+G105+H105+I105+J105</f>
        <v>23</v>
      </c>
      <c r="D105" s="21">
        <v>15</v>
      </c>
      <c r="E105" s="21">
        <v>0</v>
      </c>
      <c r="F105" s="21">
        <v>8</v>
      </c>
      <c r="G105" s="21">
        <v>0</v>
      </c>
      <c r="H105" s="21">
        <v>0</v>
      </c>
      <c r="I105" s="21">
        <v>0</v>
      </c>
      <c r="J105" s="51">
        <v>0</v>
      </c>
      <c r="K105" s="21">
        <v>0</v>
      </c>
      <c r="L105" s="51">
        <v>0</v>
      </c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  <c r="IW105" s="21">
        <v>0</v>
      </c>
      <c r="IX105" s="7"/>
    </row>
    <row r="106" spans="1:258" s="2" customFormat="1" ht="120" x14ac:dyDescent="0.25">
      <c r="A106" s="7">
        <v>98</v>
      </c>
      <c r="B106" s="9" t="s">
        <v>71</v>
      </c>
      <c r="C106" s="24">
        <f>D106+E106+F106+G106+H106+I106+J106+K106+L106+IW106</f>
        <v>1724</v>
      </c>
      <c r="D106" s="24">
        <v>209</v>
      </c>
      <c r="E106" s="24">
        <v>1135</v>
      </c>
      <c r="F106" s="24">
        <v>0</v>
      </c>
      <c r="G106" s="24">
        <v>190</v>
      </c>
      <c r="H106" s="24">
        <v>190</v>
      </c>
      <c r="I106" s="24">
        <v>0</v>
      </c>
      <c r="J106" s="55">
        <v>0</v>
      </c>
      <c r="K106" s="17">
        <v>0</v>
      </c>
      <c r="L106" s="50">
        <v>0</v>
      </c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  <c r="IN106" s="35"/>
      <c r="IO106" s="35"/>
      <c r="IP106" s="35"/>
      <c r="IQ106" s="35"/>
      <c r="IR106" s="35"/>
      <c r="IS106" s="35"/>
      <c r="IT106" s="35"/>
      <c r="IU106" s="35"/>
      <c r="IV106" s="35"/>
      <c r="IW106" s="17">
        <v>0</v>
      </c>
      <c r="IX106" s="7">
        <v>38</v>
      </c>
    </row>
    <row r="107" spans="1:258" s="2" customFormat="1" x14ac:dyDescent="0.2">
      <c r="A107" s="7">
        <v>99</v>
      </c>
      <c r="B107" s="20" t="s">
        <v>16</v>
      </c>
      <c r="C107" s="25">
        <f>D107+E107+F107+G107+H107+I107+J107</f>
        <v>1724</v>
      </c>
      <c r="D107" s="25">
        <v>209</v>
      </c>
      <c r="E107" s="25">
        <v>1135</v>
      </c>
      <c r="F107" s="25">
        <v>0</v>
      </c>
      <c r="G107" s="25">
        <v>190</v>
      </c>
      <c r="H107" s="25">
        <v>190</v>
      </c>
      <c r="I107" s="25">
        <v>0</v>
      </c>
      <c r="J107" s="52">
        <v>0</v>
      </c>
      <c r="K107" s="21">
        <v>0</v>
      </c>
      <c r="L107" s="51">
        <v>0</v>
      </c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  <c r="IW107" s="21">
        <v>0</v>
      </c>
      <c r="IX107" s="7"/>
    </row>
    <row r="108" spans="1:258" s="2" customFormat="1" ht="60" x14ac:dyDescent="0.25">
      <c r="A108" s="7">
        <v>100</v>
      </c>
      <c r="B108" s="9" t="s">
        <v>72</v>
      </c>
      <c r="C108" s="17">
        <f>D108+E108+F108+G108+H108+I108+J108</f>
        <v>528.20000000000005</v>
      </c>
      <c r="D108" s="17">
        <v>0</v>
      </c>
      <c r="E108" s="17">
        <v>0</v>
      </c>
      <c r="F108" s="17">
        <v>251</v>
      </c>
      <c r="G108" s="17">
        <v>277.2</v>
      </c>
      <c r="H108" s="17">
        <v>0</v>
      </c>
      <c r="I108" s="17">
        <v>0</v>
      </c>
      <c r="J108" s="50">
        <v>0</v>
      </c>
      <c r="K108" s="17">
        <v>0</v>
      </c>
      <c r="L108" s="50">
        <v>0</v>
      </c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5"/>
      <c r="IM108" s="35"/>
      <c r="IN108" s="35"/>
      <c r="IO108" s="35"/>
      <c r="IP108" s="35"/>
      <c r="IQ108" s="35"/>
      <c r="IR108" s="35"/>
      <c r="IS108" s="35"/>
      <c r="IT108" s="35"/>
      <c r="IU108" s="35"/>
      <c r="IV108" s="35"/>
      <c r="IW108" s="17">
        <v>0</v>
      </c>
      <c r="IX108" s="7">
        <v>39</v>
      </c>
    </row>
    <row r="109" spans="1:258" s="2" customFormat="1" x14ac:dyDescent="0.2">
      <c r="A109" s="7">
        <v>101</v>
      </c>
      <c r="B109" s="31" t="s">
        <v>16</v>
      </c>
      <c r="C109" s="25">
        <f>D109+E109+F109+G109+H109+I109+J109</f>
        <v>528.20000000000005</v>
      </c>
      <c r="D109" s="25">
        <v>0</v>
      </c>
      <c r="E109" s="25">
        <v>0</v>
      </c>
      <c r="F109" s="25">
        <v>251</v>
      </c>
      <c r="G109" s="25">
        <v>277.2</v>
      </c>
      <c r="H109" s="25">
        <v>0</v>
      </c>
      <c r="I109" s="25">
        <v>0</v>
      </c>
      <c r="J109" s="52">
        <v>0</v>
      </c>
      <c r="K109" s="25">
        <v>0</v>
      </c>
      <c r="L109" s="52">
        <v>0</v>
      </c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25">
        <v>0</v>
      </c>
      <c r="IX109" s="47"/>
    </row>
    <row r="110" spans="1:258" s="2" customFormat="1" ht="120" x14ac:dyDescent="0.2">
      <c r="A110" s="7">
        <v>102</v>
      </c>
      <c r="B110" s="9" t="s">
        <v>90</v>
      </c>
      <c r="C110" s="25">
        <f>D110+E110+F110+G110+H110+I110+J110+K110+L110+IW110</f>
        <v>130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130</v>
      </c>
      <c r="K110" s="25">
        <v>0</v>
      </c>
      <c r="L110" s="52">
        <v>0</v>
      </c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25">
        <v>0</v>
      </c>
      <c r="IX110" s="47">
        <v>9</v>
      </c>
    </row>
    <row r="111" spans="1:258" s="2" customFormat="1" x14ac:dyDescent="0.2">
      <c r="A111" s="7">
        <v>103</v>
      </c>
      <c r="B111" s="31" t="s">
        <v>16</v>
      </c>
      <c r="C111" s="25">
        <f>D111+E111+F111+G111+H111+I111+J111+K111+L111+IW111</f>
        <v>130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52">
        <v>130</v>
      </c>
      <c r="K111" s="25">
        <v>0</v>
      </c>
      <c r="L111" s="52">
        <v>0</v>
      </c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25">
        <v>0</v>
      </c>
      <c r="IX111" s="47"/>
    </row>
    <row r="112" spans="1:258" s="2" customFormat="1" ht="150" x14ac:dyDescent="0.2">
      <c r="A112" s="7">
        <v>104</v>
      </c>
      <c r="B112" s="9" t="s">
        <v>91</v>
      </c>
      <c r="C112" s="25">
        <f>D112+E112+F112+G112+H112+I112+J112+K112+L112+IW112</f>
        <v>125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52">
        <v>125</v>
      </c>
      <c r="K112" s="25">
        <v>0</v>
      </c>
      <c r="L112" s="52">
        <v>0</v>
      </c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25">
        <v>0</v>
      </c>
      <c r="IX112" s="47">
        <v>15</v>
      </c>
    </row>
    <row r="113" spans="1:258" s="2" customFormat="1" x14ac:dyDescent="0.2">
      <c r="A113" s="7">
        <v>105</v>
      </c>
      <c r="B113" s="31" t="s">
        <v>16</v>
      </c>
      <c r="C113" s="25">
        <f>D113+E113+F113+G113+H113+I113+J113+K113+L113+IW113</f>
        <v>125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52">
        <v>125</v>
      </c>
      <c r="K113" s="25">
        <v>0</v>
      </c>
      <c r="L113" s="52">
        <v>0</v>
      </c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  <c r="IW113" s="25">
        <v>0</v>
      </c>
      <c r="IX113" s="47"/>
    </row>
    <row r="114" spans="1:258" s="2" customFormat="1" ht="28.5" x14ac:dyDescent="0.2">
      <c r="A114" s="7">
        <v>106</v>
      </c>
      <c r="B114" s="20" t="s">
        <v>73</v>
      </c>
      <c r="C114" s="21">
        <f>D114+E114+F114+G114+H114+I114+J114+K114+L114+IW114</f>
        <v>3382.009</v>
      </c>
      <c r="D114" s="21">
        <f>D106+D104+D102+D100</f>
        <v>309</v>
      </c>
      <c r="E114" s="21">
        <v>1151</v>
      </c>
      <c r="F114" s="21">
        <v>274</v>
      </c>
      <c r="G114" s="21">
        <f>G109+G106+G104+G102</f>
        <v>497.2</v>
      </c>
      <c r="H114" s="21">
        <f>H107+H103+H101</f>
        <v>815.80899999999997</v>
      </c>
      <c r="I114" s="21">
        <f>I107+I101</f>
        <v>80</v>
      </c>
      <c r="J114" s="21">
        <f>J113+J111+J107+J105+J103+J101</f>
        <v>255</v>
      </c>
      <c r="K114" s="21">
        <v>0</v>
      </c>
      <c r="L114" s="51">
        <v>0</v>
      </c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  <c r="IS114" s="32"/>
      <c r="IT114" s="32"/>
      <c r="IU114" s="32"/>
      <c r="IV114" s="32"/>
      <c r="IW114" s="21">
        <v>0</v>
      </c>
      <c r="IX114" s="39"/>
    </row>
    <row r="115" spans="1:258" s="2" customFormat="1" ht="31.5" customHeight="1" x14ac:dyDescent="0.2">
      <c r="A115" s="7">
        <v>107</v>
      </c>
      <c r="B115" s="83" t="s">
        <v>88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  <c r="FM115" s="84"/>
      <c r="FN115" s="84"/>
      <c r="FO115" s="84"/>
      <c r="FP115" s="84"/>
      <c r="FQ115" s="84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4"/>
      <c r="IT115" s="84"/>
      <c r="IU115" s="84"/>
      <c r="IV115" s="84"/>
      <c r="IW115" s="84"/>
      <c r="IX115" s="85"/>
    </row>
    <row r="116" spans="1:258" s="2" customFormat="1" ht="28.5" customHeight="1" x14ac:dyDescent="0.2">
      <c r="A116" s="7">
        <v>108</v>
      </c>
      <c r="B116" s="96" t="s">
        <v>74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  <c r="GD116" s="97"/>
      <c r="GE116" s="97"/>
      <c r="GF116" s="97"/>
      <c r="GG116" s="97"/>
      <c r="GH116" s="97"/>
      <c r="GI116" s="97"/>
      <c r="GJ116" s="97"/>
      <c r="GK116" s="97"/>
      <c r="GL116" s="97"/>
      <c r="GM116" s="97"/>
      <c r="GN116" s="97"/>
      <c r="GO116" s="97"/>
      <c r="GP116" s="97"/>
      <c r="GQ116" s="97"/>
      <c r="GR116" s="97"/>
      <c r="GS116" s="97"/>
      <c r="GT116" s="97"/>
      <c r="GU116" s="97"/>
      <c r="GV116" s="97"/>
      <c r="GW116" s="97"/>
      <c r="GX116" s="97"/>
      <c r="GY116" s="97"/>
      <c r="GZ116" s="97"/>
      <c r="HA116" s="97"/>
      <c r="HB116" s="97"/>
      <c r="HC116" s="97"/>
      <c r="HD116" s="97"/>
      <c r="HE116" s="97"/>
      <c r="HF116" s="97"/>
      <c r="HG116" s="97"/>
      <c r="HH116" s="97"/>
      <c r="HI116" s="97"/>
      <c r="HJ116" s="97"/>
      <c r="HK116" s="97"/>
      <c r="HL116" s="97"/>
      <c r="HM116" s="97"/>
      <c r="HN116" s="97"/>
      <c r="HO116" s="97"/>
      <c r="HP116" s="97"/>
      <c r="HQ116" s="97"/>
      <c r="HR116" s="97"/>
      <c r="HS116" s="97"/>
      <c r="HT116" s="97"/>
      <c r="HU116" s="97"/>
      <c r="HV116" s="97"/>
      <c r="HW116" s="97"/>
      <c r="HX116" s="97"/>
      <c r="HY116" s="97"/>
      <c r="HZ116" s="97"/>
      <c r="IA116" s="97"/>
      <c r="IB116" s="97"/>
      <c r="IC116" s="97"/>
      <c r="ID116" s="97"/>
      <c r="IE116" s="97"/>
      <c r="IF116" s="97"/>
      <c r="IG116" s="97"/>
      <c r="IH116" s="97"/>
      <c r="II116" s="97"/>
      <c r="IJ116" s="97"/>
      <c r="IK116" s="97"/>
      <c r="IL116" s="97"/>
      <c r="IM116" s="97"/>
      <c r="IN116" s="97"/>
      <c r="IO116" s="97"/>
      <c r="IP116" s="97"/>
      <c r="IQ116" s="97"/>
      <c r="IR116" s="97"/>
      <c r="IS116" s="97"/>
      <c r="IT116" s="97"/>
      <c r="IU116" s="97"/>
      <c r="IV116" s="97"/>
      <c r="IW116" s="97"/>
      <c r="IX116" s="98"/>
    </row>
    <row r="117" spans="1:258" s="2" customFormat="1" ht="24.75" customHeight="1" x14ac:dyDescent="0.2">
      <c r="A117" s="7">
        <v>109</v>
      </c>
      <c r="B117" s="112" t="s">
        <v>75</v>
      </c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3"/>
      <c r="CZ117" s="113"/>
      <c r="DA117" s="113"/>
      <c r="DB117" s="113"/>
      <c r="DC117" s="113"/>
      <c r="DD117" s="113"/>
      <c r="DE117" s="113"/>
      <c r="DF117" s="113"/>
      <c r="DG117" s="113"/>
      <c r="DH117" s="113"/>
      <c r="DI117" s="113"/>
      <c r="DJ117" s="113"/>
      <c r="DK117" s="113"/>
      <c r="DL117" s="113"/>
      <c r="DM117" s="113"/>
      <c r="DN117" s="113"/>
      <c r="DO117" s="113"/>
      <c r="DP117" s="113"/>
      <c r="DQ117" s="113"/>
      <c r="DR117" s="113"/>
      <c r="DS117" s="113"/>
      <c r="DT117" s="113"/>
      <c r="DU117" s="113"/>
      <c r="DV117" s="113"/>
      <c r="DW117" s="113"/>
      <c r="DX117" s="113"/>
      <c r="DY117" s="113"/>
      <c r="DZ117" s="113"/>
      <c r="EA117" s="113"/>
      <c r="EB117" s="113"/>
      <c r="EC117" s="113"/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V117" s="113"/>
      <c r="EW117" s="113"/>
      <c r="EX117" s="113"/>
      <c r="EY117" s="113"/>
      <c r="EZ117" s="113"/>
      <c r="FA117" s="113"/>
      <c r="FB117" s="113"/>
      <c r="FC117" s="113"/>
      <c r="FD117" s="113"/>
      <c r="FE117" s="113"/>
      <c r="FF117" s="113"/>
      <c r="FG117" s="113"/>
      <c r="FH117" s="113"/>
      <c r="FI117" s="113"/>
      <c r="FJ117" s="113"/>
      <c r="FK117" s="113"/>
      <c r="FL117" s="113"/>
      <c r="FM117" s="113"/>
      <c r="FN117" s="113"/>
      <c r="FO117" s="113"/>
      <c r="FP117" s="113"/>
      <c r="FQ117" s="113"/>
      <c r="FR117" s="113"/>
      <c r="FS117" s="113"/>
      <c r="FT117" s="113"/>
      <c r="FU117" s="113"/>
      <c r="FV117" s="113"/>
      <c r="FW117" s="113"/>
      <c r="FX117" s="113"/>
      <c r="FY117" s="113"/>
      <c r="FZ117" s="113"/>
      <c r="GA117" s="113"/>
      <c r="GB117" s="113"/>
      <c r="GC117" s="113"/>
      <c r="GD117" s="113"/>
      <c r="GE117" s="113"/>
      <c r="GF117" s="113"/>
      <c r="GG117" s="113"/>
      <c r="GH117" s="113"/>
      <c r="GI117" s="113"/>
      <c r="GJ117" s="113"/>
      <c r="GK117" s="113"/>
      <c r="GL117" s="113"/>
      <c r="GM117" s="113"/>
      <c r="GN117" s="113"/>
      <c r="GO117" s="113"/>
      <c r="GP117" s="113"/>
      <c r="GQ117" s="113"/>
      <c r="GR117" s="113"/>
      <c r="GS117" s="113"/>
      <c r="GT117" s="113"/>
      <c r="GU117" s="113"/>
      <c r="GV117" s="113"/>
      <c r="GW117" s="113"/>
      <c r="GX117" s="113"/>
      <c r="GY117" s="113"/>
      <c r="GZ117" s="113"/>
      <c r="HA117" s="113"/>
      <c r="HB117" s="113"/>
      <c r="HC117" s="113"/>
      <c r="HD117" s="113"/>
      <c r="HE117" s="113"/>
      <c r="HF117" s="113"/>
      <c r="HG117" s="113"/>
      <c r="HH117" s="113"/>
      <c r="HI117" s="113"/>
      <c r="HJ117" s="113"/>
      <c r="HK117" s="113"/>
      <c r="HL117" s="113"/>
      <c r="HM117" s="113"/>
      <c r="HN117" s="113"/>
      <c r="HO117" s="113"/>
      <c r="HP117" s="113"/>
      <c r="HQ117" s="113"/>
      <c r="HR117" s="113"/>
      <c r="HS117" s="113"/>
      <c r="HT117" s="113"/>
      <c r="HU117" s="113"/>
      <c r="HV117" s="113"/>
      <c r="HW117" s="113"/>
      <c r="HX117" s="113"/>
      <c r="HY117" s="113"/>
      <c r="HZ117" s="113"/>
      <c r="IA117" s="113"/>
      <c r="IB117" s="113"/>
      <c r="IC117" s="113"/>
      <c r="ID117" s="113"/>
      <c r="IE117" s="113"/>
      <c r="IF117" s="113"/>
      <c r="IG117" s="113"/>
      <c r="IH117" s="113"/>
      <c r="II117" s="113"/>
      <c r="IJ117" s="113"/>
      <c r="IK117" s="113"/>
      <c r="IL117" s="113"/>
      <c r="IM117" s="113"/>
      <c r="IN117" s="113"/>
      <c r="IO117" s="113"/>
      <c r="IP117" s="113"/>
      <c r="IQ117" s="113"/>
      <c r="IR117" s="113"/>
      <c r="IS117" s="113"/>
      <c r="IT117" s="113"/>
      <c r="IU117" s="113"/>
      <c r="IV117" s="113"/>
      <c r="IW117" s="113"/>
      <c r="IX117" s="114"/>
    </row>
    <row r="118" spans="1:258" s="2" customFormat="1" ht="180" x14ac:dyDescent="0.25">
      <c r="A118" s="7">
        <v>110</v>
      </c>
      <c r="B118" s="9" t="s">
        <v>76</v>
      </c>
      <c r="C118" s="24">
        <f>D118+E118+F118+G118+H118+I118+J118+K118+L118+IW118</f>
        <v>26756.478999999996</v>
      </c>
      <c r="D118" s="24">
        <v>1200</v>
      </c>
      <c r="E118" s="24">
        <v>1250</v>
      </c>
      <c r="F118" s="24">
        <v>1410</v>
      </c>
      <c r="G118" s="24">
        <v>2472.826</v>
      </c>
      <c r="H118" s="24">
        <v>2945.6529999999998</v>
      </c>
      <c r="I118" s="24">
        <v>3471.8</v>
      </c>
      <c r="J118" s="24">
        <v>3590.8</v>
      </c>
      <c r="K118" s="24">
        <v>3471.8</v>
      </c>
      <c r="L118" s="55">
        <v>3471.8</v>
      </c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  <c r="IN118" s="35"/>
      <c r="IO118" s="35"/>
      <c r="IP118" s="35"/>
      <c r="IQ118" s="35"/>
      <c r="IR118" s="35"/>
      <c r="IS118" s="35"/>
      <c r="IT118" s="35"/>
      <c r="IU118" s="35"/>
      <c r="IV118" s="35"/>
      <c r="IW118" s="24">
        <v>3471.8</v>
      </c>
      <c r="IX118" s="7">
        <v>42</v>
      </c>
    </row>
    <row r="119" spans="1:258" s="2" customFormat="1" x14ac:dyDescent="0.25">
      <c r="A119" s="7">
        <v>111</v>
      </c>
      <c r="B119" s="20" t="s">
        <v>16</v>
      </c>
      <c r="C119" s="21">
        <f>D119+E119+F119+G119+H119+I119+J119+K119+L119+IW119</f>
        <v>26756.478999999996</v>
      </c>
      <c r="D119" s="21">
        <v>1200</v>
      </c>
      <c r="E119" s="21">
        <v>1250</v>
      </c>
      <c r="F119" s="21">
        <v>1410</v>
      </c>
      <c r="G119" s="25">
        <v>2472.826</v>
      </c>
      <c r="H119" s="25">
        <v>2945.6529999999998</v>
      </c>
      <c r="I119" s="25">
        <v>3471.8</v>
      </c>
      <c r="J119" s="25">
        <v>3590.8</v>
      </c>
      <c r="K119" s="25">
        <v>3471.8</v>
      </c>
      <c r="L119" s="52">
        <v>3471.8</v>
      </c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25">
        <v>3471.8</v>
      </c>
      <c r="IX119" s="16"/>
    </row>
    <row r="120" spans="1:258" s="2" customFormat="1" ht="195" x14ac:dyDescent="0.2">
      <c r="A120" s="7">
        <v>112</v>
      </c>
      <c r="B120" s="9" t="s">
        <v>77</v>
      </c>
      <c r="C120" s="24">
        <f>D120+E120+F120+G120+H120+I120+J120+K120+L120+IW120</f>
        <v>145628.383</v>
      </c>
      <c r="D120" s="24">
        <v>1130</v>
      </c>
      <c r="E120" s="24">
        <v>8925</v>
      </c>
      <c r="F120" s="24">
        <v>5867</v>
      </c>
      <c r="G120" s="24">
        <v>13396.8</v>
      </c>
      <c r="H120" s="24">
        <v>13839.83</v>
      </c>
      <c r="I120" s="24">
        <v>21635.7</v>
      </c>
      <c r="J120" s="24">
        <v>32790.832999999999</v>
      </c>
      <c r="K120" s="24">
        <v>24022</v>
      </c>
      <c r="L120" s="55">
        <v>24021.22</v>
      </c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24">
        <v>0</v>
      </c>
      <c r="IX120" s="7">
        <v>42</v>
      </c>
    </row>
    <row r="121" spans="1:258" s="2" customFormat="1" x14ac:dyDescent="0.25">
      <c r="A121" s="7">
        <v>113</v>
      </c>
      <c r="B121" s="20" t="s">
        <v>16</v>
      </c>
      <c r="C121" s="25">
        <f>D121+E121+F121+G121+H121+I121+J121+K121+L121+IW121</f>
        <v>145628.383</v>
      </c>
      <c r="D121" s="25">
        <v>1130</v>
      </c>
      <c r="E121" s="21">
        <v>8925</v>
      </c>
      <c r="F121" s="21">
        <v>5867</v>
      </c>
      <c r="G121" s="25">
        <v>13396.8</v>
      </c>
      <c r="H121" s="25">
        <v>13839.83</v>
      </c>
      <c r="I121" s="25">
        <v>21635.7</v>
      </c>
      <c r="J121" s="25">
        <v>32790.832999999999</v>
      </c>
      <c r="K121" s="25">
        <v>24022</v>
      </c>
      <c r="L121" s="25">
        <v>24021.22</v>
      </c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  <c r="IW121" s="25">
        <v>0</v>
      </c>
      <c r="IX121" s="16"/>
    </row>
    <row r="122" spans="1:258" s="2" customFormat="1" x14ac:dyDescent="0.25">
      <c r="A122" s="7">
        <v>114</v>
      </c>
      <c r="B122" s="89" t="s">
        <v>78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16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16"/>
      <c r="IX122" s="16"/>
    </row>
    <row r="123" spans="1:258" s="2" customFormat="1" ht="210" x14ac:dyDescent="0.25">
      <c r="A123" s="7">
        <v>115</v>
      </c>
      <c r="B123" s="9" t="s">
        <v>89</v>
      </c>
      <c r="C123" s="24">
        <f>D123+E123+F123+G123+H123+I123+J123+K123+L123+IW123</f>
        <v>228.95399999999998</v>
      </c>
      <c r="D123" s="24">
        <v>55</v>
      </c>
      <c r="E123" s="24">
        <v>21</v>
      </c>
      <c r="F123" s="24">
        <v>40</v>
      </c>
      <c r="G123" s="24">
        <v>40</v>
      </c>
      <c r="H123" s="24">
        <v>38.5</v>
      </c>
      <c r="I123" s="24">
        <v>31.254000000000001</v>
      </c>
      <c r="J123" s="24">
        <v>3.2</v>
      </c>
      <c r="K123" s="24">
        <v>0</v>
      </c>
      <c r="L123" s="55">
        <v>0</v>
      </c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35"/>
      <c r="IR123" s="35"/>
      <c r="IS123" s="35"/>
      <c r="IT123" s="35"/>
      <c r="IU123" s="35"/>
      <c r="IV123" s="35"/>
      <c r="IW123" s="24">
        <v>0</v>
      </c>
      <c r="IX123" s="7">
        <v>45</v>
      </c>
    </row>
    <row r="124" spans="1:258" s="2" customFormat="1" x14ac:dyDescent="0.25">
      <c r="A124" s="7">
        <v>116</v>
      </c>
      <c r="B124" s="20" t="s">
        <v>16</v>
      </c>
      <c r="C124" s="21">
        <f>D124+E124+F124+G124+H124+I124+J124+K124+L124+IW124</f>
        <v>228.95399999999998</v>
      </c>
      <c r="D124" s="21">
        <v>55</v>
      </c>
      <c r="E124" s="21">
        <v>21</v>
      </c>
      <c r="F124" s="21">
        <v>40</v>
      </c>
      <c r="G124" s="21">
        <v>40</v>
      </c>
      <c r="H124" s="25">
        <v>38.5</v>
      </c>
      <c r="I124" s="21">
        <v>31.254000000000001</v>
      </c>
      <c r="J124" s="25">
        <v>3.2</v>
      </c>
      <c r="K124" s="25">
        <v>0</v>
      </c>
      <c r="L124" s="52">
        <v>0</v>
      </c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  <c r="IW124" s="25">
        <v>0</v>
      </c>
      <c r="IX124" s="16"/>
    </row>
    <row r="125" spans="1:258" s="2" customFormat="1" ht="150" x14ac:dyDescent="0.25">
      <c r="A125" s="7">
        <v>117</v>
      </c>
      <c r="B125" s="9" t="s">
        <v>79</v>
      </c>
      <c r="C125" s="24">
        <f>D125+E125+F125+G125+H125+I125+J125+K125+L125+IW125</f>
        <v>8</v>
      </c>
      <c r="D125" s="24">
        <v>4</v>
      </c>
      <c r="E125" s="24">
        <v>4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55">
        <v>0</v>
      </c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35"/>
      <c r="IR125" s="35"/>
      <c r="IS125" s="35"/>
      <c r="IT125" s="35"/>
      <c r="IU125" s="35"/>
      <c r="IV125" s="35"/>
      <c r="IW125" s="24">
        <v>0</v>
      </c>
      <c r="IX125" s="7">
        <v>45</v>
      </c>
    </row>
    <row r="126" spans="1:258" s="2" customFormat="1" x14ac:dyDescent="0.25">
      <c r="A126" s="7">
        <v>118</v>
      </c>
      <c r="B126" s="20" t="s">
        <v>16</v>
      </c>
      <c r="C126" s="21">
        <f t="shared" ref="C126" si="5">D126+E126+F126+G126+H126+I126+J126</f>
        <v>8</v>
      </c>
      <c r="D126" s="21">
        <v>4</v>
      </c>
      <c r="E126" s="21">
        <v>4</v>
      </c>
      <c r="F126" s="21">
        <v>0</v>
      </c>
      <c r="G126" s="21">
        <v>0</v>
      </c>
      <c r="H126" s="21">
        <v>0</v>
      </c>
      <c r="I126" s="21">
        <v>0</v>
      </c>
      <c r="J126" s="55">
        <v>0</v>
      </c>
      <c r="K126" s="68">
        <v>0</v>
      </c>
      <c r="L126" s="55">
        <v>0</v>
      </c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  <c r="II126" s="35"/>
      <c r="IJ126" s="35"/>
      <c r="IK126" s="35"/>
      <c r="IL126" s="35"/>
      <c r="IM126" s="35"/>
      <c r="IN126" s="35"/>
      <c r="IO126" s="35"/>
      <c r="IP126" s="35"/>
      <c r="IQ126" s="35"/>
      <c r="IR126" s="35"/>
      <c r="IS126" s="35"/>
      <c r="IT126" s="35"/>
      <c r="IU126" s="35"/>
      <c r="IV126" s="35"/>
      <c r="IW126" s="24">
        <v>0</v>
      </c>
      <c r="IX126" s="16"/>
    </row>
    <row r="127" spans="1:258" s="2" customFormat="1" ht="195" x14ac:dyDescent="0.25">
      <c r="A127" s="7">
        <v>119</v>
      </c>
      <c r="B127" s="9" t="s">
        <v>80</v>
      </c>
      <c r="C127" s="24">
        <f>D127+E127+F127+G127+H127+I127+J127+K127+L127+IW127</f>
        <v>1615.0260000000001</v>
      </c>
      <c r="D127" s="24">
        <v>533</v>
      </c>
      <c r="E127" s="24">
        <v>198</v>
      </c>
      <c r="F127" s="24">
        <v>256</v>
      </c>
      <c r="G127" s="24">
        <v>256</v>
      </c>
      <c r="H127" s="24">
        <v>162.02600000000001</v>
      </c>
      <c r="I127" s="24">
        <v>210</v>
      </c>
      <c r="J127" s="52">
        <v>0</v>
      </c>
      <c r="K127" s="24">
        <v>0</v>
      </c>
      <c r="L127" s="55">
        <v>0</v>
      </c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  <c r="IB127" s="35"/>
      <c r="IC127" s="35"/>
      <c r="ID127" s="35"/>
      <c r="IE127" s="35"/>
      <c r="IF127" s="35"/>
      <c r="IG127" s="35"/>
      <c r="IH127" s="35"/>
      <c r="II127" s="35"/>
      <c r="IJ127" s="35"/>
      <c r="IK127" s="35"/>
      <c r="IL127" s="35"/>
      <c r="IM127" s="35"/>
      <c r="IN127" s="35"/>
      <c r="IO127" s="35"/>
      <c r="IP127" s="35"/>
      <c r="IQ127" s="35"/>
      <c r="IR127" s="35"/>
      <c r="IS127" s="35"/>
      <c r="IT127" s="35"/>
      <c r="IU127" s="35"/>
      <c r="IV127" s="35"/>
      <c r="IW127" s="24">
        <v>0</v>
      </c>
      <c r="IX127" s="7">
        <v>43</v>
      </c>
    </row>
    <row r="128" spans="1:258" s="2" customFormat="1" x14ac:dyDescent="0.25">
      <c r="A128" s="7">
        <v>120</v>
      </c>
      <c r="B128" s="20" t="s">
        <v>16</v>
      </c>
      <c r="C128" s="21">
        <f>D128+E128+F128+G128+H128+I128+J128+K128+L128+IW128</f>
        <v>1615.0260000000001</v>
      </c>
      <c r="D128" s="21">
        <v>533</v>
      </c>
      <c r="E128" s="21">
        <v>198</v>
      </c>
      <c r="F128" s="21">
        <v>256</v>
      </c>
      <c r="G128" s="21">
        <v>256</v>
      </c>
      <c r="H128" s="25">
        <v>162.02600000000001</v>
      </c>
      <c r="I128" s="21">
        <v>210</v>
      </c>
      <c r="J128" s="21">
        <v>0</v>
      </c>
      <c r="K128" s="21">
        <v>0</v>
      </c>
      <c r="L128" s="73">
        <v>0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7">
        <v>0</v>
      </c>
      <c r="IW128" s="21">
        <v>0</v>
      </c>
      <c r="IX128" s="16"/>
    </row>
    <row r="129" spans="1:258" s="2" customFormat="1" ht="26.25" customHeight="1" x14ac:dyDescent="0.25">
      <c r="A129" s="47">
        <v>121</v>
      </c>
      <c r="B129" s="61" t="s">
        <v>81</v>
      </c>
      <c r="C129" s="62">
        <f>D129+E129+F129+G129+H129+I129+J129+K129+L129+IW129</f>
        <v>174236.84199999998</v>
      </c>
      <c r="D129" s="62">
        <f>+D128+D126+D124+D121+D119</f>
        <v>2922</v>
      </c>
      <c r="E129" s="63">
        <f>E128+E126+E124+E121+E119</f>
        <v>10398</v>
      </c>
      <c r="F129" s="62">
        <f>F128+F126+F124+F121+F119</f>
        <v>7573</v>
      </c>
      <c r="G129" s="62">
        <v>16165.626</v>
      </c>
      <c r="H129" s="62">
        <f>H128+H126+H124+H121+H119</f>
        <v>16986.008999999998</v>
      </c>
      <c r="I129" s="62">
        <f>I128+I126+I124+I120+I118</f>
        <v>25348.754000000001</v>
      </c>
      <c r="J129" s="64">
        <f>J128+J124+J121+J119</f>
        <v>36384.832999999999</v>
      </c>
      <c r="K129" s="64">
        <f>K128+K126+K124+K121+K119</f>
        <v>27493.8</v>
      </c>
      <c r="L129" s="70">
        <f>L128+L126+L124+L121+L119</f>
        <v>27493.02</v>
      </c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64">
        <f>IW128+IW126+IW124+IW121+IW119</f>
        <v>3471.8</v>
      </c>
      <c r="IX129" s="65"/>
    </row>
    <row r="130" spans="1:258" s="2" customFormat="1" ht="48" customHeight="1" x14ac:dyDescent="0.2">
      <c r="A130" s="7">
        <v>122</v>
      </c>
      <c r="B130" s="83" t="s">
        <v>92</v>
      </c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  <c r="EX130" s="84"/>
      <c r="EY130" s="84"/>
      <c r="EZ130" s="84"/>
      <c r="FA130" s="84"/>
      <c r="FB130" s="84"/>
      <c r="FC130" s="84"/>
      <c r="FD130" s="84"/>
      <c r="FE130" s="84"/>
      <c r="FF130" s="84"/>
      <c r="FG130" s="84"/>
      <c r="FH130" s="84"/>
      <c r="FI130" s="84"/>
      <c r="FJ130" s="84"/>
      <c r="FK130" s="84"/>
      <c r="FL130" s="84"/>
      <c r="FM130" s="84"/>
      <c r="FN130" s="84"/>
      <c r="FO130" s="84"/>
      <c r="FP130" s="84"/>
      <c r="FQ130" s="84"/>
      <c r="FR130" s="84"/>
      <c r="FS130" s="84"/>
      <c r="FT130" s="84"/>
      <c r="FU130" s="84"/>
      <c r="FV130" s="84"/>
      <c r="FW130" s="84"/>
      <c r="FX130" s="84"/>
      <c r="FY130" s="84"/>
      <c r="FZ130" s="84"/>
      <c r="GA130" s="84"/>
      <c r="GB130" s="84"/>
      <c r="GC130" s="84"/>
      <c r="GD130" s="84"/>
      <c r="GE130" s="84"/>
      <c r="GF130" s="84"/>
      <c r="GG130" s="84"/>
      <c r="GH130" s="84"/>
      <c r="GI130" s="84"/>
      <c r="GJ130" s="84"/>
      <c r="GK130" s="84"/>
      <c r="GL130" s="84"/>
      <c r="GM130" s="84"/>
      <c r="GN130" s="84"/>
      <c r="GO130" s="84"/>
      <c r="GP130" s="84"/>
      <c r="GQ130" s="84"/>
      <c r="GR130" s="84"/>
      <c r="GS130" s="84"/>
      <c r="GT130" s="84"/>
      <c r="GU130" s="84"/>
      <c r="GV130" s="84"/>
      <c r="GW130" s="84"/>
      <c r="GX130" s="84"/>
      <c r="GY130" s="84"/>
      <c r="GZ130" s="84"/>
      <c r="HA130" s="84"/>
      <c r="HB130" s="84"/>
      <c r="HC130" s="84"/>
      <c r="HD130" s="84"/>
      <c r="HE130" s="84"/>
      <c r="HF130" s="84"/>
      <c r="HG130" s="84"/>
      <c r="HH130" s="84"/>
      <c r="HI130" s="84"/>
      <c r="HJ130" s="84"/>
      <c r="HK130" s="84"/>
      <c r="HL130" s="84"/>
      <c r="HM130" s="84"/>
      <c r="HN130" s="84"/>
      <c r="HO130" s="84"/>
      <c r="HP130" s="84"/>
      <c r="HQ130" s="84"/>
      <c r="HR130" s="84"/>
      <c r="HS130" s="84"/>
      <c r="HT130" s="84"/>
      <c r="HU130" s="84"/>
      <c r="HV130" s="84"/>
      <c r="HW130" s="84"/>
      <c r="HX130" s="84"/>
      <c r="HY130" s="84"/>
      <c r="HZ130" s="84"/>
      <c r="IA130" s="84"/>
      <c r="IB130" s="84"/>
      <c r="IC130" s="84"/>
      <c r="ID130" s="84"/>
      <c r="IE130" s="84"/>
      <c r="IF130" s="84"/>
      <c r="IG130" s="84"/>
      <c r="IH130" s="84"/>
      <c r="II130" s="84"/>
      <c r="IJ130" s="84"/>
      <c r="IK130" s="84"/>
      <c r="IL130" s="84"/>
      <c r="IM130" s="84"/>
      <c r="IN130" s="84"/>
      <c r="IO130" s="84"/>
      <c r="IP130" s="84"/>
      <c r="IQ130" s="84"/>
      <c r="IR130" s="84"/>
      <c r="IS130" s="84"/>
      <c r="IT130" s="84"/>
      <c r="IU130" s="84"/>
      <c r="IV130" s="84"/>
      <c r="IW130" s="84"/>
      <c r="IX130" s="85"/>
    </row>
    <row r="131" spans="1:258" s="2" customFormat="1" ht="26.25" customHeight="1" x14ac:dyDescent="0.25">
      <c r="A131" s="7">
        <v>123</v>
      </c>
      <c r="B131" s="86" t="s">
        <v>96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7"/>
      <c r="GC131" s="87"/>
      <c r="GD131" s="87"/>
      <c r="GE131" s="87"/>
      <c r="GF131" s="87"/>
      <c r="GG131" s="87"/>
      <c r="GH131" s="87"/>
      <c r="GI131" s="87"/>
      <c r="GJ131" s="87"/>
      <c r="GK131" s="87"/>
      <c r="GL131" s="87"/>
      <c r="GM131" s="87"/>
      <c r="GN131" s="87"/>
      <c r="GO131" s="87"/>
      <c r="GP131" s="87"/>
      <c r="GQ131" s="87"/>
      <c r="GR131" s="87"/>
      <c r="GS131" s="87"/>
      <c r="GT131" s="87"/>
      <c r="GU131" s="87"/>
      <c r="GV131" s="87"/>
      <c r="GW131" s="87"/>
      <c r="GX131" s="87"/>
      <c r="GY131" s="87"/>
      <c r="GZ131" s="87"/>
      <c r="HA131" s="87"/>
      <c r="HB131" s="87"/>
      <c r="HC131" s="87"/>
      <c r="HD131" s="87"/>
      <c r="HE131" s="87"/>
      <c r="HF131" s="87"/>
      <c r="HG131" s="87"/>
      <c r="HH131" s="87"/>
      <c r="HI131" s="87"/>
      <c r="HJ131" s="87"/>
      <c r="HK131" s="87"/>
      <c r="HL131" s="87"/>
      <c r="HM131" s="87"/>
      <c r="HN131" s="87"/>
      <c r="HO131" s="87"/>
      <c r="HP131" s="87"/>
      <c r="HQ131" s="87"/>
      <c r="HR131" s="87"/>
      <c r="HS131" s="87"/>
      <c r="HT131" s="87"/>
      <c r="HU131" s="87"/>
      <c r="HV131" s="87"/>
      <c r="HW131" s="87"/>
      <c r="HX131" s="87"/>
      <c r="HY131" s="87"/>
      <c r="HZ131" s="87"/>
      <c r="IA131" s="87"/>
      <c r="IB131" s="87"/>
      <c r="IC131" s="87"/>
      <c r="ID131" s="87"/>
      <c r="IE131" s="87"/>
      <c r="IF131" s="87"/>
      <c r="IG131" s="87"/>
      <c r="IH131" s="87"/>
      <c r="II131" s="87"/>
      <c r="IJ131" s="87"/>
      <c r="IK131" s="87"/>
      <c r="IL131" s="87"/>
      <c r="IM131" s="87"/>
      <c r="IN131" s="87"/>
      <c r="IO131" s="87"/>
      <c r="IP131" s="87"/>
      <c r="IQ131" s="87"/>
      <c r="IR131" s="87"/>
      <c r="IS131" s="87"/>
      <c r="IT131" s="87"/>
      <c r="IU131" s="87"/>
      <c r="IV131" s="87"/>
      <c r="IW131" s="87"/>
      <c r="IX131" s="88"/>
    </row>
    <row r="132" spans="1:258" s="2" customFormat="1" ht="32.25" customHeight="1" x14ac:dyDescent="0.25">
      <c r="A132" s="7">
        <v>124</v>
      </c>
      <c r="B132" s="86" t="s">
        <v>97</v>
      </c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7"/>
      <c r="FM132" s="87"/>
      <c r="FN132" s="87"/>
      <c r="FO132" s="87"/>
      <c r="FP132" s="87"/>
      <c r="FQ132" s="87"/>
      <c r="FR132" s="87"/>
      <c r="FS132" s="87"/>
      <c r="FT132" s="87"/>
      <c r="FU132" s="87"/>
      <c r="FV132" s="87"/>
      <c r="FW132" s="87"/>
      <c r="FX132" s="87"/>
      <c r="FY132" s="87"/>
      <c r="FZ132" s="87"/>
      <c r="GA132" s="87"/>
      <c r="GB132" s="87"/>
      <c r="GC132" s="87"/>
      <c r="GD132" s="87"/>
      <c r="GE132" s="87"/>
      <c r="GF132" s="87"/>
      <c r="GG132" s="87"/>
      <c r="GH132" s="87"/>
      <c r="GI132" s="87"/>
      <c r="GJ132" s="87"/>
      <c r="GK132" s="87"/>
      <c r="GL132" s="87"/>
      <c r="GM132" s="87"/>
      <c r="GN132" s="87"/>
      <c r="GO132" s="87"/>
      <c r="GP132" s="87"/>
      <c r="GQ132" s="87"/>
      <c r="GR132" s="87"/>
      <c r="GS132" s="87"/>
      <c r="GT132" s="87"/>
      <c r="GU132" s="87"/>
      <c r="GV132" s="87"/>
      <c r="GW132" s="87"/>
      <c r="GX132" s="87"/>
      <c r="GY132" s="87"/>
      <c r="GZ132" s="87"/>
      <c r="HA132" s="87"/>
      <c r="HB132" s="87"/>
      <c r="HC132" s="87"/>
      <c r="HD132" s="87"/>
      <c r="HE132" s="87"/>
      <c r="HF132" s="87"/>
      <c r="HG132" s="87"/>
      <c r="HH132" s="87"/>
      <c r="HI132" s="87"/>
      <c r="HJ132" s="87"/>
      <c r="HK132" s="87"/>
      <c r="HL132" s="87"/>
      <c r="HM132" s="87"/>
      <c r="HN132" s="87"/>
      <c r="HO132" s="87"/>
      <c r="HP132" s="87"/>
      <c r="HQ132" s="87"/>
      <c r="HR132" s="87"/>
      <c r="HS132" s="87"/>
      <c r="HT132" s="87"/>
      <c r="HU132" s="87"/>
      <c r="HV132" s="87"/>
      <c r="HW132" s="87"/>
      <c r="HX132" s="87"/>
      <c r="HY132" s="87"/>
      <c r="HZ132" s="87"/>
      <c r="IA132" s="87"/>
      <c r="IB132" s="87"/>
      <c r="IC132" s="87"/>
      <c r="ID132" s="87"/>
      <c r="IE132" s="87"/>
      <c r="IF132" s="87"/>
      <c r="IG132" s="87"/>
      <c r="IH132" s="87"/>
      <c r="II132" s="87"/>
      <c r="IJ132" s="87"/>
      <c r="IK132" s="87"/>
      <c r="IL132" s="87"/>
      <c r="IM132" s="87"/>
      <c r="IN132" s="87"/>
      <c r="IO132" s="87"/>
      <c r="IP132" s="87"/>
      <c r="IQ132" s="87"/>
      <c r="IR132" s="87"/>
      <c r="IS132" s="87"/>
      <c r="IT132" s="87"/>
      <c r="IU132" s="87"/>
      <c r="IV132" s="87"/>
      <c r="IW132" s="87"/>
      <c r="IX132" s="88"/>
    </row>
    <row r="133" spans="1:258" s="2" customFormat="1" ht="225" x14ac:dyDescent="0.2">
      <c r="A133" s="7">
        <v>125</v>
      </c>
      <c r="B133" s="9" t="s">
        <v>93</v>
      </c>
      <c r="C133" s="29">
        <f>J133+K133+L133</f>
        <v>4029</v>
      </c>
      <c r="D133" s="29">
        <v>0</v>
      </c>
      <c r="E133" s="30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1343</v>
      </c>
      <c r="K133" s="29">
        <v>1343</v>
      </c>
      <c r="L133" s="71">
        <v>1343</v>
      </c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  <c r="IH133" s="66"/>
      <c r="II133" s="66"/>
      <c r="IJ133" s="66"/>
      <c r="IK133" s="66"/>
      <c r="IL133" s="66"/>
      <c r="IM133" s="66"/>
      <c r="IN133" s="66"/>
      <c r="IO133" s="66"/>
      <c r="IP133" s="66"/>
      <c r="IQ133" s="66"/>
      <c r="IR133" s="66"/>
      <c r="IS133" s="66"/>
      <c r="IT133" s="66"/>
      <c r="IU133" s="66"/>
      <c r="IV133" s="66"/>
      <c r="IW133" s="29">
        <v>0</v>
      </c>
      <c r="IX133" s="7">
        <v>48</v>
      </c>
    </row>
    <row r="134" spans="1:258" s="2" customFormat="1" ht="26.25" customHeight="1" x14ac:dyDescent="0.25">
      <c r="A134" s="7">
        <v>126</v>
      </c>
      <c r="B134" s="20" t="s">
        <v>95</v>
      </c>
      <c r="C134" s="29">
        <f t="shared" ref="C134:C135" si="6">J134+K134+L134</f>
        <v>4029</v>
      </c>
      <c r="D134" s="29">
        <v>0</v>
      </c>
      <c r="E134" s="30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1343</v>
      </c>
      <c r="K134" s="29">
        <v>1343</v>
      </c>
      <c r="L134" s="71">
        <v>1343</v>
      </c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  <c r="IH134" s="66"/>
      <c r="II134" s="66"/>
      <c r="IJ134" s="66"/>
      <c r="IK134" s="66"/>
      <c r="IL134" s="66"/>
      <c r="IM134" s="66"/>
      <c r="IN134" s="66"/>
      <c r="IO134" s="66"/>
      <c r="IP134" s="66"/>
      <c r="IQ134" s="66"/>
      <c r="IR134" s="66"/>
      <c r="IS134" s="66"/>
      <c r="IT134" s="66"/>
      <c r="IU134" s="66"/>
      <c r="IV134" s="66"/>
      <c r="IW134" s="29">
        <v>0</v>
      </c>
      <c r="IX134" s="16"/>
    </row>
    <row r="135" spans="1:258" s="2" customFormat="1" ht="26.25" customHeight="1" x14ac:dyDescent="0.25">
      <c r="A135" s="7">
        <v>127</v>
      </c>
      <c r="B135" s="32" t="s">
        <v>94</v>
      </c>
      <c r="C135" s="29">
        <f t="shared" si="6"/>
        <v>4029</v>
      </c>
      <c r="D135" s="29">
        <v>0</v>
      </c>
      <c r="E135" s="30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1343</v>
      </c>
      <c r="K135" s="29">
        <v>1343</v>
      </c>
      <c r="L135" s="71">
        <v>1343</v>
      </c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  <c r="IJ135" s="66"/>
      <c r="IK135" s="66"/>
      <c r="IL135" s="66"/>
      <c r="IM135" s="66"/>
      <c r="IN135" s="66"/>
      <c r="IO135" s="66"/>
      <c r="IP135" s="66"/>
      <c r="IQ135" s="66"/>
      <c r="IR135" s="66"/>
      <c r="IS135" s="66"/>
      <c r="IT135" s="66"/>
      <c r="IU135" s="66"/>
      <c r="IV135" s="66"/>
      <c r="IW135" s="29">
        <v>0</v>
      </c>
      <c r="IX135" s="16"/>
    </row>
    <row r="136" spans="1:258" x14ac:dyDescent="0.25">
      <c r="K136" s="35"/>
    </row>
    <row r="137" spans="1:258" x14ac:dyDescent="0.25">
      <c r="K137" s="35"/>
    </row>
    <row r="138" spans="1:258" x14ac:dyDescent="0.25">
      <c r="K138" s="35"/>
    </row>
    <row r="139" spans="1:258" x14ac:dyDescent="0.25">
      <c r="K139" s="35"/>
    </row>
    <row r="140" spans="1:258" x14ac:dyDescent="0.25">
      <c r="K140" s="35"/>
    </row>
    <row r="141" spans="1:258" x14ac:dyDescent="0.25">
      <c r="K141" s="35"/>
    </row>
    <row r="142" spans="1:258" x14ac:dyDescent="0.25">
      <c r="K142" s="35"/>
    </row>
    <row r="143" spans="1:258" x14ac:dyDescent="0.25">
      <c r="K143" s="35"/>
    </row>
    <row r="144" spans="1:258" x14ac:dyDescent="0.25">
      <c r="K144" s="35"/>
    </row>
    <row r="145" spans="11:11" x14ac:dyDescent="0.25">
      <c r="K145" s="35"/>
    </row>
    <row r="146" spans="11:11" x14ac:dyDescent="0.25">
      <c r="K146" s="35"/>
    </row>
    <row r="147" spans="11:11" x14ac:dyDescent="0.25">
      <c r="K147" s="35"/>
    </row>
    <row r="148" spans="11:11" x14ac:dyDescent="0.25">
      <c r="K148" s="35"/>
    </row>
    <row r="149" spans="11:11" x14ac:dyDescent="0.25">
      <c r="K149" s="35"/>
    </row>
    <row r="150" spans="11:11" x14ac:dyDescent="0.25">
      <c r="K150" s="35"/>
    </row>
    <row r="151" spans="11:11" x14ac:dyDescent="0.25">
      <c r="K151" s="35"/>
    </row>
    <row r="152" spans="11:11" x14ac:dyDescent="0.25">
      <c r="K152" s="35"/>
    </row>
    <row r="153" spans="11:11" x14ac:dyDescent="0.25">
      <c r="K153" s="35"/>
    </row>
    <row r="154" spans="11:11" x14ac:dyDescent="0.25">
      <c r="K154" s="35"/>
    </row>
    <row r="155" spans="11:11" x14ac:dyDescent="0.25">
      <c r="K155" s="35"/>
    </row>
    <row r="156" spans="11:11" x14ac:dyDescent="0.25">
      <c r="K156" s="35"/>
    </row>
    <row r="157" spans="11:11" x14ac:dyDescent="0.25">
      <c r="K157" s="35"/>
    </row>
    <row r="158" spans="11:11" x14ac:dyDescent="0.25">
      <c r="K158" s="35"/>
    </row>
    <row r="159" spans="11:11" x14ac:dyDescent="0.25">
      <c r="K159" s="35"/>
    </row>
    <row r="160" spans="11:11" x14ac:dyDescent="0.25">
      <c r="K160" s="35"/>
    </row>
    <row r="161" spans="11:11" x14ac:dyDescent="0.25">
      <c r="K161" s="35"/>
    </row>
    <row r="162" spans="11:11" x14ac:dyDescent="0.25">
      <c r="K162" s="35"/>
    </row>
    <row r="163" spans="11:11" x14ac:dyDescent="0.25">
      <c r="K163" s="35"/>
    </row>
    <row r="164" spans="11:11" x14ac:dyDescent="0.25">
      <c r="K164" s="35"/>
    </row>
    <row r="165" spans="11:11" x14ac:dyDescent="0.25">
      <c r="K165" s="35"/>
    </row>
    <row r="166" spans="11:11" x14ac:dyDescent="0.25">
      <c r="K166" s="35"/>
    </row>
    <row r="167" spans="11:11" x14ac:dyDescent="0.25">
      <c r="K167" s="35"/>
    </row>
    <row r="168" spans="11:11" x14ac:dyDescent="0.25">
      <c r="K168" s="35"/>
    </row>
    <row r="169" spans="11:11" x14ac:dyDescent="0.25">
      <c r="K169" s="35"/>
    </row>
    <row r="170" spans="11:11" x14ac:dyDescent="0.25">
      <c r="K170" s="35"/>
    </row>
    <row r="171" spans="11:11" x14ac:dyDescent="0.25">
      <c r="K171" s="35"/>
    </row>
    <row r="172" spans="11:11" x14ac:dyDescent="0.25">
      <c r="K172" s="35"/>
    </row>
    <row r="173" spans="11:11" x14ac:dyDescent="0.25">
      <c r="K173" s="35"/>
    </row>
    <row r="174" spans="11:11" x14ac:dyDescent="0.25">
      <c r="K174" s="35"/>
    </row>
    <row r="175" spans="11:11" x14ac:dyDescent="0.25">
      <c r="K175" s="35"/>
    </row>
    <row r="176" spans="11:11" x14ac:dyDescent="0.25">
      <c r="K176" s="35"/>
    </row>
    <row r="177" spans="11:11" x14ac:dyDescent="0.25">
      <c r="K177" s="35"/>
    </row>
    <row r="178" spans="11:11" x14ac:dyDescent="0.25">
      <c r="K178" s="35"/>
    </row>
    <row r="179" spans="11:11" x14ac:dyDescent="0.25">
      <c r="K179" s="35"/>
    </row>
    <row r="180" spans="11:11" x14ac:dyDescent="0.25">
      <c r="K180" s="35"/>
    </row>
    <row r="181" spans="11:11" x14ac:dyDescent="0.25">
      <c r="K181" s="35"/>
    </row>
    <row r="182" spans="11:11" x14ac:dyDescent="0.25">
      <c r="K182" s="35"/>
    </row>
    <row r="183" spans="11:11" x14ac:dyDescent="0.25">
      <c r="K183" s="35"/>
    </row>
    <row r="184" spans="11:11" x14ac:dyDescent="0.25">
      <c r="K184" s="35"/>
    </row>
    <row r="185" spans="11:11" x14ac:dyDescent="0.25">
      <c r="K185" s="35"/>
    </row>
    <row r="186" spans="11:11" x14ac:dyDescent="0.25">
      <c r="K186" s="35"/>
    </row>
    <row r="187" spans="11:11" x14ac:dyDescent="0.25">
      <c r="K187" s="35"/>
    </row>
    <row r="188" spans="11:11" x14ac:dyDescent="0.25">
      <c r="K188" s="35"/>
    </row>
    <row r="189" spans="11:11" x14ac:dyDescent="0.25">
      <c r="K189" s="35"/>
    </row>
    <row r="190" spans="11:11" x14ac:dyDescent="0.25">
      <c r="K190" s="35"/>
    </row>
    <row r="191" spans="11:11" x14ac:dyDescent="0.25">
      <c r="K191" s="35"/>
    </row>
    <row r="192" spans="11:11" x14ac:dyDescent="0.25">
      <c r="K192" s="35"/>
    </row>
    <row r="193" spans="11:11" x14ac:dyDescent="0.25">
      <c r="K193" s="35"/>
    </row>
    <row r="194" spans="11:11" x14ac:dyDescent="0.25">
      <c r="K194" s="35"/>
    </row>
    <row r="195" spans="11:11" x14ac:dyDescent="0.25">
      <c r="K195" s="35"/>
    </row>
    <row r="196" spans="11:11" x14ac:dyDescent="0.25">
      <c r="K196" s="35"/>
    </row>
    <row r="197" spans="11:11" x14ac:dyDescent="0.25">
      <c r="K197" s="35"/>
    </row>
    <row r="198" spans="11:11" x14ac:dyDescent="0.25">
      <c r="K198" s="35"/>
    </row>
    <row r="199" spans="11:11" x14ac:dyDescent="0.25">
      <c r="K199" s="35"/>
    </row>
    <row r="200" spans="11:11" x14ac:dyDescent="0.25">
      <c r="K200" s="35"/>
    </row>
    <row r="201" spans="11:11" x14ac:dyDescent="0.25">
      <c r="K201" s="35"/>
    </row>
    <row r="202" spans="11:11" x14ac:dyDescent="0.25">
      <c r="K202" s="35"/>
    </row>
    <row r="203" spans="11:11" x14ac:dyDescent="0.25">
      <c r="K203" s="35"/>
    </row>
    <row r="204" spans="11:11" x14ac:dyDescent="0.25">
      <c r="K204" s="35"/>
    </row>
    <row r="205" spans="11:11" x14ac:dyDescent="0.25">
      <c r="K205" s="35"/>
    </row>
    <row r="206" spans="11:11" x14ac:dyDescent="0.25">
      <c r="K206" s="35"/>
    </row>
    <row r="207" spans="11:11" x14ac:dyDescent="0.25">
      <c r="K207" s="35"/>
    </row>
    <row r="208" spans="11:11" x14ac:dyDescent="0.25">
      <c r="K208" s="35"/>
    </row>
    <row r="209" spans="11:11" x14ac:dyDescent="0.25">
      <c r="K209" s="35"/>
    </row>
    <row r="210" spans="11:11" x14ac:dyDescent="0.25">
      <c r="K210" s="35"/>
    </row>
    <row r="211" spans="11:11" x14ac:dyDescent="0.25">
      <c r="K211" s="35"/>
    </row>
    <row r="212" spans="11:11" x14ac:dyDescent="0.25">
      <c r="K212" s="35"/>
    </row>
    <row r="213" spans="11:11" x14ac:dyDescent="0.25">
      <c r="K213" s="35"/>
    </row>
    <row r="214" spans="11:11" x14ac:dyDescent="0.25">
      <c r="K214" s="35"/>
    </row>
    <row r="215" spans="11:11" x14ac:dyDescent="0.25">
      <c r="K215" s="35"/>
    </row>
    <row r="216" spans="11:11" x14ac:dyDescent="0.25">
      <c r="K216" s="35"/>
    </row>
    <row r="217" spans="11:11" x14ac:dyDescent="0.25">
      <c r="K217" s="35"/>
    </row>
    <row r="218" spans="11:11" x14ac:dyDescent="0.25">
      <c r="K218" s="35"/>
    </row>
    <row r="219" spans="11:11" x14ac:dyDescent="0.25">
      <c r="K219" s="35"/>
    </row>
    <row r="220" spans="11:11" x14ac:dyDescent="0.25">
      <c r="K220" s="35"/>
    </row>
    <row r="221" spans="11:11" x14ac:dyDescent="0.25">
      <c r="K221" s="35"/>
    </row>
    <row r="222" spans="11:11" x14ac:dyDescent="0.25">
      <c r="K222" s="35"/>
    </row>
    <row r="223" spans="11:11" x14ac:dyDescent="0.25">
      <c r="K223" s="35"/>
    </row>
    <row r="224" spans="11:11" x14ac:dyDescent="0.25">
      <c r="K224" s="35"/>
    </row>
    <row r="225" spans="11:11" x14ac:dyDescent="0.25">
      <c r="K225" s="35"/>
    </row>
    <row r="226" spans="11:11" x14ac:dyDescent="0.25">
      <c r="K226" s="35"/>
    </row>
    <row r="227" spans="11:11" x14ac:dyDescent="0.25">
      <c r="K227" s="35"/>
    </row>
    <row r="228" spans="11:11" x14ac:dyDescent="0.25">
      <c r="K228" s="35"/>
    </row>
    <row r="229" spans="11:11" x14ac:dyDescent="0.25">
      <c r="K229" s="35"/>
    </row>
    <row r="230" spans="11:11" x14ac:dyDescent="0.25">
      <c r="K230" s="35"/>
    </row>
    <row r="231" spans="11:11" x14ac:dyDescent="0.25">
      <c r="K231" s="35"/>
    </row>
    <row r="232" spans="11:11" x14ac:dyDescent="0.25">
      <c r="K232" s="35"/>
    </row>
    <row r="233" spans="11:11" x14ac:dyDescent="0.25">
      <c r="K233" s="35"/>
    </row>
    <row r="234" spans="11:11" x14ac:dyDescent="0.25">
      <c r="K234" s="35"/>
    </row>
    <row r="235" spans="11:11" x14ac:dyDescent="0.25">
      <c r="K235" s="35"/>
    </row>
    <row r="236" spans="11:11" x14ac:dyDescent="0.25">
      <c r="K236" s="35"/>
    </row>
    <row r="237" spans="11:11" x14ac:dyDescent="0.25">
      <c r="K237" s="35"/>
    </row>
    <row r="238" spans="11:11" x14ac:dyDescent="0.25">
      <c r="K238" s="35"/>
    </row>
    <row r="239" spans="11:11" x14ac:dyDescent="0.25">
      <c r="K239" s="35"/>
    </row>
    <row r="240" spans="11:11" x14ac:dyDescent="0.25">
      <c r="K240" s="35"/>
    </row>
    <row r="241" spans="11:11" x14ac:dyDescent="0.25">
      <c r="K241" s="35"/>
    </row>
    <row r="242" spans="11:11" x14ac:dyDescent="0.25">
      <c r="K242" s="35"/>
    </row>
    <row r="243" spans="11:11" x14ac:dyDescent="0.25">
      <c r="K243" s="35"/>
    </row>
    <row r="244" spans="11:11" x14ac:dyDescent="0.25">
      <c r="K244" s="35"/>
    </row>
    <row r="245" spans="11:11" x14ac:dyDescent="0.25">
      <c r="K245" s="35"/>
    </row>
    <row r="246" spans="11:11" x14ac:dyDescent="0.25">
      <c r="K246" s="35"/>
    </row>
    <row r="247" spans="11:11" x14ac:dyDescent="0.25">
      <c r="K247" s="35"/>
    </row>
    <row r="248" spans="11:11" x14ac:dyDescent="0.25">
      <c r="K248" s="35"/>
    </row>
    <row r="249" spans="11:11" x14ac:dyDescent="0.25">
      <c r="K249" s="35"/>
    </row>
    <row r="250" spans="11:11" x14ac:dyDescent="0.25">
      <c r="K250" s="35"/>
    </row>
    <row r="251" spans="11:11" x14ac:dyDescent="0.25">
      <c r="K251" s="35"/>
    </row>
    <row r="252" spans="11:11" x14ac:dyDescent="0.25">
      <c r="K252" s="35"/>
    </row>
    <row r="253" spans="11:11" x14ac:dyDescent="0.25">
      <c r="K253" s="35"/>
    </row>
    <row r="254" spans="11:11" x14ac:dyDescent="0.25">
      <c r="K254" s="35"/>
    </row>
    <row r="255" spans="11:11" x14ac:dyDescent="0.25">
      <c r="K255" s="35"/>
    </row>
    <row r="256" spans="11:11" x14ac:dyDescent="0.25">
      <c r="K256" s="35"/>
    </row>
    <row r="257" spans="11:11" x14ac:dyDescent="0.25">
      <c r="K257" s="35"/>
    </row>
    <row r="258" spans="11:11" x14ac:dyDescent="0.25">
      <c r="K258" s="35"/>
    </row>
    <row r="259" spans="11:11" x14ac:dyDescent="0.25">
      <c r="K259" s="35"/>
    </row>
    <row r="260" spans="11:11" x14ac:dyDescent="0.25">
      <c r="K260" s="35"/>
    </row>
    <row r="261" spans="11:11" x14ac:dyDescent="0.25">
      <c r="K261" s="35"/>
    </row>
    <row r="262" spans="11:11" x14ac:dyDescent="0.25">
      <c r="K262" s="35"/>
    </row>
    <row r="263" spans="11:11" x14ac:dyDescent="0.25">
      <c r="K263" s="35"/>
    </row>
    <row r="264" spans="11:11" x14ac:dyDescent="0.25">
      <c r="K264" s="35"/>
    </row>
    <row r="265" spans="11:11" x14ac:dyDescent="0.25">
      <c r="K265" s="35"/>
    </row>
    <row r="266" spans="11:11" x14ac:dyDescent="0.25">
      <c r="K266" s="35"/>
    </row>
    <row r="267" spans="11:11" x14ac:dyDescent="0.25">
      <c r="K267" s="35"/>
    </row>
    <row r="268" spans="11:11" x14ac:dyDescent="0.25">
      <c r="K268" s="35"/>
    </row>
    <row r="269" spans="11:11" x14ac:dyDescent="0.25">
      <c r="K269" s="35"/>
    </row>
    <row r="270" spans="11:11" x14ac:dyDescent="0.25">
      <c r="K270" s="35"/>
    </row>
    <row r="271" spans="11:11" x14ac:dyDescent="0.25">
      <c r="K271" s="35"/>
    </row>
    <row r="272" spans="11:11" x14ac:dyDescent="0.25">
      <c r="K272" s="35"/>
    </row>
    <row r="273" spans="11:11" x14ac:dyDescent="0.25">
      <c r="K273" s="35"/>
    </row>
    <row r="274" spans="11:11" x14ac:dyDescent="0.25">
      <c r="K274" s="35"/>
    </row>
    <row r="275" spans="11:11" x14ac:dyDescent="0.25">
      <c r="K275" s="35"/>
    </row>
    <row r="276" spans="11:11" x14ac:dyDescent="0.25">
      <c r="K276" s="35"/>
    </row>
    <row r="277" spans="11:11" x14ac:dyDescent="0.25">
      <c r="K277" s="35"/>
    </row>
    <row r="278" spans="11:11" x14ac:dyDescent="0.25">
      <c r="K278" s="35"/>
    </row>
    <row r="279" spans="11:11" x14ac:dyDescent="0.25">
      <c r="K279" s="35"/>
    </row>
    <row r="280" spans="11:11" x14ac:dyDescent="0.25">
      <c r="K280" s="35"/>
    </row>
    <row r="281" spans="11:11" x14ac:dyDescent="0.25">
      <c r="K281" s="35"/>
    </row>
    <row r="282" spans="11:11" x14ac:dyDescent="0.25">
      <c r="K282" s="35"/>
    </row>
    <row r="283" spans="11:11" x14ac:dyDescent="0.25">
      <c r="K283" s="35"/>
    </row>
    <row r="284" spans="11:11" x14ac:dyDescent="0.25">
      <c r="K284" s="35"/>
    </row>
    <row r="285" spans="11:11" x14ac:dyDescent="0.25">
      <c r="K285" s="35"/>
    </row>
    <row r="286" spans="11:11" x14ac:dyDescent="0.25">
      <c r="K286" s="35"/>
    </row>
    <row r="287" spans="11:11" x14ac:dyDescent="0.25">
      <c r="K287" s="35"/>
    </row>
    <row r="288" spans="11:11" x14ac:dyDescent="0.25">
      <c r="K288" s="35"/>
    </row>
    <row r="289" spans="11:11" x14ac:dyDescent="0.25">
      <c r="K289" s="35"/>
    </row>
    <row r="290" spans="11:11" x14ac:dyDescent="0.25">
      <c r="K290" s="35"/>
    </row>
    <row r="291" spans="11:11" x14ac:dyDescent="0.25">
      <c r="K291" s="35"/>
    </row>
    <row r="292" spans="11:11" x14ac:dyDescent="0.25">
      <c r="K292" s="35"/>
    </row>
    <row r="293" spans="11:11" x14ac:dyDescent="0.25">
      <c r="K293" s="35"/>
    </row>
    <row r="294" spans="11:11" x14ac:dyDescent="0.25">
      <c r="K294" s="35"/>
    </row>
    <row r="295" spans="11:11" x14ac:dyDescent="0.25">
      <c r="K295" s="35"/>
    </row>
    <row r="296" spans="11:11" x14ac:dyDescent="0.25">
      <c r="K296" s="35"/>
    </row>
    <row r="297" spans="11:11" x14ac:dyDescent="0.25">
      <c r="K297" s="35"/>
    </row>
    <row r="298" spans="11:11" x14ac:dyDescent="0.25">
      <c r="K298" s="35"/>
    </row>
    <row r="299" spans="11:11" x14ac:dyDescent="0.25">
      <c r="K299" s="35"/>
    </row>
    <row r="300" spans="11:11" x14ac:dyDescent="0.25">
      <c r="K300" s="35"/>
    </row>
    <row r="301" spans="11:11" x14ac:dyDescent="0.25">
      <c r="K301" s="35"/>
    </row>
    <row r="302" spans="11:11" x14ac:dyDescent="0.25">
      <c r="K302" s="35"/>
    </row>
    <row r="303" spans="11:11" x14ac:dyDescent="0.25">
      <c r="K303" s="35"/>
    </row>
    <row r="304" spans="11:11" x14ac:dyDescent="0.25">
      <c r="K304" s="35"/>
    </row>
    <row r="305" spans="11:11" x14ac:dyDescent="0.25">
      <c r="K305" s="35"/>
    </row>
    <row r="306" spans="11:11" x14ac:dyDescent="0.25">
      <c r="K306" s="35"/>
    </row>
    <row r="307" spans="11:11" x14ac:dyDescent="0.25">
      <c r="K307" s="35"/>
    </row>
    <row r="308" spans="11:11" x14ac:dyDescent="0.25">
      <c r="K308" s="35"/>
    </row>
    <row r="309" spans="11:11" x14ac:dyDescent="0.25">
      <c r="K309" s="35"/>
    </row>
    <row r="310" spans="11:11" x14ac:dyDescent="0.25">
      <c r="K310" s="35"/>
    </row>
    <row r="311" spans="11:11" x14ac:dyDescent="0.25">
      <c r="K311" s="35"/>
    </row>
    <row r="312" spans="11:11" x14ac:dyDescent="0.25">
      <c r="K312" s="35"/>
    </row>
    <row r="313" spans="11:11" x14ac:dyDescent="0.25">
      <c r="K313" s="35"/>
    </row>
    <row r="314" spans="11:11" x14ac:dyDescent="0.25">
      <c r="K314" s="35"/>
    </row>
    <row r="315" spans="11:11" x14ac:dyDescent="0.25">
      <c r="K315" s="35"/>
    </row>
    <row r="316" spans="11:11" x14ac:dyDescent="0.25">
      <c r="K316" s="35"/>
    </row>
    <row r="317" spans="11:11" x14ac:dyDescent="0.25">
      <c r="K317" s="35"/>
    </row>
    <row r="318" spans="11:11" x14ac:dyDescent="0.25">
      <c r="K318" s="35"/>
    </row>
    <row r="319" spans="11:11" x14ac:dyDescent="0.25">
      <c r="K319" s="35"/>
    </row>
    <row r="320" spans="11:11" x14ac:dyDescent="0.25">
      <c r="K320" s="35"/>
    </row>
    <row r="321" spans="11:11" x14ac:dyDescent="0.25">
      <c r="K321" s="35"/>
    </row>
    <row r="322" spans="11:11" x14ac:dyDescent="0.25">
      <c r="K322" s="35"/>
    </row>
    <row r="323" spans="11:11" x14ac:dyDescent="0.25">
      <c r="K323" s="35"/>
    </row>
    <row r="324" spans="11:11" x14ac:dyDescent="0.25">
      <c r="K324" s="35"/>
    </row>
    <row r="325" spans="11:11" x14ac:dyDescent="0.25">
      <c r="K325" s="35"/>
    </row>
    <row r="326" spans="11:11" x14ac:dyDescent="0.25">
      <c r="K326" s="35"/>
    </row>
    <row r="327" spans="11:11" x14ac:dyDescent="0.25">
      <c r="K327" s="35"/>
    </row>
    <row r="328" spans="11:11" x14ac:dyDescent="0.25">
      <c r="K328" s="35"/>
    </row>
    <row r="329" spans="11:11" x14ac:dyDescent="0.25">
      <c r="K329" s="35"/>
    </row>
    <row r="330" spans="11:11" x14ac:dyDescent="0.25">
      <c r="K330" s="35"/>
    </row>
    <row r="331" spans="11:11" x14ac:dyDescent="0.25">
      <c r="K331" s="35"/>
    </row>
    <row r="332" spans="11:11" x14ac:dyDescent="0.25">
      <c r="K332" s="35"/>
    </row>
    <row r="333" spans="11:11" x14ac:dyDescent="0.25">
      <c r="K333" s="35"/>
    </row>
    <row r="334" spans="11:11" x14ac:dyDescent="0.25">
      <c r="K334" s="35"/>
    </row>
    <row r="335" spans="11:11" x14ac:dyDescent="0.25">
      <c r="K335" s="35"/>
    </row>
    <row r="336" spans="11:11" x14ac:dyDescent="0.25">
      <c r="K336" s="35"/>
    </row>
    <row r="337" spans="11:11" x14ac:dyDescent="0.25">
      <c r="K337" s="35"/>
    </row>
    <row r="338" spans="11:11" x14ac:dyDescent="0.25">
      <c r="K338" s="35"/>
    </row>
    <row r="339" spans="11:11" x14ac:dyDescent="0.25">
      <c r="K339" s="35"/>
    </row>
    <row r="340" spans="11:11" x14ac:dyDescent="0.25">
      <c r="K340" s="35"/>
    </row>
    <row r="341" spans="11:11" x14ac:dyDescent="0.25">
      <c r="K341" s="35"/>
    </row>
    <row r="342" spans="11:11" x14ac:dyDescent="0.25">
      <c r="K342" s="35"/>
    </row>
    <row r="343" spans="11:11" x14ac:dyDescent="0.25">
      <c r="K343" s="35"/>
    </row>
    <row r="344" spans="11:11" x14ac:dyDescent="0.25">
      <c r="K344" s="35"/>
    </row>
    <row r="345" spans="11:11" x14ac:dyDescent="0.25">
      <c r="K345" s="35"/>
    </row>
    <row r="346" spans="11:11" x14ac:dyDescent="0.25">
      <c r="K346" s="35"/>
    </row>
    <row r="347" spans="11:11" x14ac:dyDescent="0.25">
      <c r="K347" s="35"/>
    </row>
    <row r="348" spans="11:11" x14ac:dyDescent="0.25">
      <c r="K348" s="35"/>
    </row>
    <row r="349" spans="11:11" x14ac:dyDescent="0.25">
      <c r="K349" s="35"/>
    </row>
    <row r="350" spans="11:11" x14ac:dyDescent="0.25">
      <c r="K350" s="35"/>
    </row>
    <row r="351" spans="11:11" x14ac:dyDescent="0.25">
      <c r="K351" s="35"/>
    </row>
    <row r="352" spans="11:11" x14ac:dyDescent="0.25">
      <c r="K352" s="35"/>
    </row>
    <row r="353" spans="11:11" x14ac:dyDescent="0.25">
      <c r="K353" s="35"/>
    </row>
    <row r="354" spans="11:11" x14ac:dyDescent="0.25">
      <c r="K354" s="35"/>
    </row>
    <row r="355" spans="11:11" x14ac:dyDescent="0.25">
      <c r="K355" s="35"/>
    </row>
    <row r="356" spans="11:11" x14ac:dyDescent="0.25">
      <c r="K356" s="35"/>
    </row>
    <row r="357" spans="11:11" x14ac:dyDescent="0.25">
      <c r="K357" s="35"/>
    </row>
    <row r="358" spans="11:11" x14ac:dyDescent="0.25">
      <c r="K358" s="35"/>
    </row>
    <row r="359" spans="11:11" x14ac:dyDescent="0.25">
      <c r="K359" s="35"/>
    </row>
    <row r="360" spans="11:11" x14ac:dyDescent="0.25">
      <c r="K360" s="35"/>
    </row>
    <row r="361" spans="11:11" x14ac:dyDescent="0.25">
      <c r="K361" s="35"/>
    </row>
    <row r="362" spans="11:11" x14ac:dyDescent="0.25">
      <c r="K362" s="35"/>
    </row>
    <row r="363" spans="11:11" x14ac:dyDescent="0.25">
      <c r="K363" s="35"/>
    </row>
    <row r="364" spans="11:11" x14ac:dyDescent="0.25">
      <c r="K364" s="35"/>
    </row>
    <row r="365" spans="11:11" x14ac:dyDescent="0.25">
      <c r="K365" s="35"/>
    </row>
    <row r="366" spans="11:11" x14ac:dyDescent="0.25">
      <c r="K366" s="35"/>
    </row>
    <row r="367" spans="11:11" x14ac:dyDescent="0.25">
      <c r="K367" s="35"/>
    </row>
    <row r="368" spans="11:11" x14ac:dyDescent="0.25">
      <c r="K368" s="35"/>
    </row>
    <row r="369" spans="11:11" x14ac:dyDescent="0.25">
      <c r="K369" s="35"/>
    </row>
    <row r="370" spans="11:11" x14ac:dyDescent="0.25">
      <c r="K370" s="35"/>
    </row>
    <row r="371" spans="11:11" x14ac:dyDescent="0.25">
      <c r="K371" s="35"/>
    </row>
    <row r="372" spans="11:11" x14ac:dyDescent="0.25">
      <c r="K372" s="35"/>
    </row>
    <row r="373" spans="11:11" x14ac:dyDescent="0.25">
      <c r="K373" s="35"/>
    </row>
    <row r="374" spans="11:11" x14ac:dyDescent="0.25">
      <c r="K374" s="35"/>
    </row>
    <row r="375" spans="11:11" x14ac:dyDescent="0.25">
      <c r="K375" s="35"/>
    </row>
    <row r="376" spans="11:11" x14ac:dyDescent="0.25">
      <c r="K376" s="35"/>
    </row>
    <row r="377" spans="11:11" x14ac:dyDescent="0.25">
      <c r="K377" s="35"/>
    </row>
    <row r="378" spans="11:11" x14ac:dyDescent="0.25">
      <c r="K378" s="35"/>
    </row>
    <row r="379" spans="11:11" x14ac:dyDescent="0.25">
      <c r="K379" s="35"/>
    </row>
    <row r="380" spans="11:11" x14ac:dyDescent="0.25">
      <c r="K380" s="35"/>
    </row>
    <row r="381" spans="11:11" x14ac:dyDescent="0.25">
      <c r="K381" s="35"/>
    </row>
    <row r="382" spans="11:11" x14ac:dyDescent="0.25">
      <c r="K382" s="35"/>
    </row>
    <row r="383" spans="11:11" x14ac:dyDescent="0.25">
      <c r="K383" s="35"/>
    </row>
    <row r="384" spans="11:11" x14ac:dyDescent="0.25">
      <c r="K384" s="35"/>
    </row>
    <row r="385" spans="11:11" x14ac:dyDescent="0.25">
      <c r="K385" s="35"/>
    </row>
    <row r="386" spans="11:11" x14ac:dyDescent="0.25">
      <c r="K386" s="35"/>
    </row>
    <row r="387" spans="11:11" x14ac:dyDescent="0.25">
      <c r="K387" s="35"/>
    </row>
    <row r="388" spans="11:11" x14ac:dyDescent="0.25">
      <c r="K388" s="35"/>
    </row>
    <row r="389" spans="11:11" x14ac:dyDescent="0.25">
      <c r="K389" s="35"/>
    </row>
    <row r="390" spans="11:11" x14ac:dyDescent="0.25">
      <c r="K390" s="35"/>
    </row>
    <row r="391" spans="11:11" x14ac:dyDescent="0.25">
      <c r="K391" s="35"/>
    </row>
    <row r="392" spans="11:11" x14ac:dyDescent="0.25">
      <c r="K392" s="35"/>
    </row>
    <row r="393" spans="11:11" x14ac:dyDescent="0.25">
      <c r="K393" s="35"/>
    </row>
    <row r="394" spans="11:11" x14ac:dyDescent="0.25">
      <c r="K394" s="35"/>
    </row>
    <row r="395" spans="11:11" x14ac:dyDescent="0.25">
      <c r="K395" s="35"/>
    </row>
    <row r="396" spans="11:11" x14ac:dyDescent="0.25">
      <c r="K396" s="35"/>
    </row>
    <row r="397" spans="11:11" x14ac:dyDescent="0.25">
      <c r="K397" s="35"/>
    </row>
    <row r="398" spans="11:11" x14ac:dyDescent="0.25">
      <c r="K398" s="35"/>
    </row>
    <row r="399" spans="11:11" x14ac:dyDescent="0.25">
      <c r="K399" s="35"/>
    </row>
    <row r="400" spans="11:11" x14ac:dyDescent="0.25">
      <c r="K400" s="35"/>
    </row>
    <row r="401" spans="11:11" x14ac:dyDescent="0.25">
      <c r="K401" s="35"/>
    </row>
    <row r="402" spans="11:11" x14ac:dyDescent="0.25">
      <c r="K402" s="35"/>
    </row>
    <row r="403" spans="11:11" x14ac:dyDescent="0.25">
      <c r="K403" s="35"/>
    </row>
    <row r="404" spans="11:11" x14ac:dyDescent="0.25">
      <c r="K404" s="35"/>
    </row>
    <row r="405" spans="11:11" x14ac:dyDescent="0.25">
      <c r="K405" s="35"/>
    </row>
    <row r="406" spans="11:11" x14ac:dyDescent="0.25">
      <c r="K406" s="35"/>
    </row>
    <row r="407" spans="11:11" x14ac:dyDescent="0.25">
      <c r="K407" s="35"/>
    </row>
    <row r="408" spans="11:11" x14ac:dyDescent="0.25">
      <c r="K408" s="35"/>
    </row>
    <row r="409" spans="11:11" x14ac:dyDescent="0.25">
      <c r="K409" s="35"/>
    </row>
    <row r="410" spans="11:11" x14ac:dyDescent="0.25">
      <c r="K410" s="35"/>
    </row>
    <row r="411" spans="11:11" x14ac:dyDescent="0.25">
      <c r="K411" s="35"/>
    </row>
    <row r="412" spans="11:11" x14ac:dyDescent="0.25">
      <c r="K412" s="35"/>
    </row>
    <row r="413" spans="11:11" x14ac:dyDescent="0.25">
      <c r="K413" s="35"/>
    </row>
    <row r="414" spans="11:11" x14ac:dyDescent="0.25">
      <c r="K414" s="35"/>
    </row>
    <row r="415" spans="11:11" x14ac:dyDescent="0.25">
      <c r="K415" s="35"/>
    </row>
    <row r="416" spans="11:11" x14ac:dyDescent="0.25">
      <c r="K416" s="35"/>
    </row>
    <row r="417" spans="11:11" x14ac:dyDescent="0.25">
      <c r="K417" s="35"/>
    </row>
    <row r="418" spans="11:11" x14ac:dyDescent="0.25">
      <c r="K418" s="35"/>
    </row>
    <row r="419" spans="11:11" x14ac:dyDescent="0.25">
      <c r="K419" s="35"/>
    </row>
    <row r="420" spans="11:11" x14ac:dyDescent="0.25">
      <c r="K420" s="35"/>
    </row>
    <row r="421" spans="11:11" x14ac:dyDescent="0.25">
      <c r="K421" s="35"/>
    </row>
    <row r="422" spans="11:11" x14ac:dyDescent="0.25">
      <c r="K422" s="35"/>
    </row>
    <row r="423" spans="11:11" x14ac:dyDescent="0.25">
      <c r="K423" s="35"/>
    </row>
    <row r="424" spans="11:11" x14ac:dyDescent="0.25">
      <c r="K424" s="35"/>
    </row>
    <row r="425" spans="11:11" x14ac:dyDescent="0.25">
      <c r="K425" s="35"/>
    </row>
    <row r="426" spans="11:11" x14ac:dyDescent="0.25">
      <c r="K426" s="35"/>
    </row>
    <row r="427" spans="11:11" x14ac:dyDescent="0.25">
      <c r="K427" s="35"/>
    </row>
    <row r="428" spans="11:11" x14ac:dyDescent="0.25">
      <c r="K428" s="35"/>
    </row>
    <row r="429" spans="11:11" x14ac:dyDescent="0.25">
      <c r="K429" s="35"/>
    </row>
    <row r="430" spans="11:11" x14ac:dyDescent="0.25">
      <c r="K430" s="35"/>
    </row>
    <row r="431" spans="11:11" x14ac:dyDescent="0.25">
      <c r="K431" s="35"/>
    </row>
    <row r="432" spans="11:11" x14ac:dyDescent="0.25">
      <c r="K432" s="35"/>
    </row>
    <row r="433" spans="11:11" x14ac:dyDescent="0.25">
      <c r="K433" s="35"/>
    </row>
    <row r="434" spans="11:11" x14ac:dyDescent="0.25">
      <c r="K434" s="35"/>
    </row>
    <row r="435" spans="11:11" x14ac:dyDescent="0.25">
      <c r="K435" s="35"/>
    </row>
    <row r="436" spans="11:11" x14ac:dyDescent="0.25">
      <c r="K436" s="35"/>
    </row>
    <row r="437" spans="11:11" x14ac:dyDescent="0.25">
      <c r="K437" s="35"/>
    </row>
    <row r="438" spans="11:11" x14ac:dyDescent="0.25">
      <c r="K438" s="35"/>
    </row>
    <row r="439" spans="11:11" x14ac:dyDescent="0.25">
      <c r="K439" s="35"/>
    </row>
    <row r="440" spans="11:11" x14ac:dyDescent="0.25">
      <c r="K440" s="35"/>
    </row>
    <row r="441" spans="11:11" x14ac:dyDescent="0.25">
      <c r="K441" s="35"/>
    </row>
    <row r="442" spans="11:11" x14ac:dyDescent="0.25">
      <c r="K442" s="35"/>
    </row>
    <row r="443" spans="11:11" x14ac:dyDescent="0.25">
      <c r="K443" s="35"/>
    </row>
    <row r="444" spans="11:11" x14ac:dyDescent="0.25">
      <c r="K444" s="35"/>
    </row>
    <row r="445" spans="11:11" x14ac:dyDescent="0.25">
      <c r="K445" s="35"/>
    </row>
    <row r="446" spans="11:11" x14ac:dyDescent="0.25">
      <c r="K446" s="35"/>
    </row>
    <row r="447" spans="11:11" x14ac:dyDescent="0.25">
      <c r="K447" s="35"/>
    </row>
    <row r="448" spans="11:11" x14ac:dyDescent="0.25">
      <c r="K448" s="35"/>
    </row>
    <row r="449" spans="11:11" x14ac:dyDescent="0.25">
      <c r="K449" s="35"/>
    </row>
    <row r="450" spans="11:11" x14ac:dyDescent="0.25">
      <c r="K450" s="35"/>
    </row>
    <row r="451" spans="11:11" x14ac:dyDescent="0.25">
      <c r="K451" s="35"/>
    </row>
    <row r="452" spans="11:11" x14ac:dyDescent="0.25">
      <c r="K452" s="35"/>
    </row>
    <row r="453" spans="11:11" x14ac:dyDescent="0.25">
      <c r="K453" s="35"/>
    </row>
    <row r="454" spans="11:11" x14ac:dyDescent="0.25">
      <c r="K454" s="35"/>
    </row>
    <row r="455" spans="11:11" x14ac:dyDescent="0.25">
      <c r="K455" s="35"/>
    </row>
    <row r="456" spans="11:11" x14ac:dyDescent="0.25">
      <c r="K456" s="35"/>
    </row>
    <row r="457" spans="11:11" x14ac:dyDescent="0.25">
      <c r="K457" s="35"/>
    </row>
    <row r="458" spans="11:11" x14ac:dyDescent="0.25">
      <c r="K458" s="35"/>
    </row>
    <row r="459" spans="11:11" x14ac:dyDescent="0.25">
      <c r="K459" s="35"/>
    </row>
    <row r="460" spans="11:11" x14ac:dyDescent="0.25">
      <c r="K460" s="35"/>
    </row>
    <row r="461" spans="11:11" x14ac:dyDescent="0.25">
      <c r="K461" s="35"/>
    </row>
    <row r="462" spans="11:11" x14ac:dyDescent="0.25">
      <c r="K462" s="35"/>
    </row>
    <row r="463" spans="11:11" x14ac:dyDescent="0.25">
      <c r="K463" s="35"/>
    </row>
    <row r="464" spans="11:11" x14ac:dyDescent="0.25">
      <c r="K464" s="35"/>
    </row>
    <row r="465" spans="11:11" x14ac:dyDescent="0.25">
      <c r="K465" s="35"/>
    </row>
    <row r="466" spans="11:11" x14ac:dyDescent="0.25">
      <c r="K466" s="35"/>
    </row>
    <row r="467" spans="11:11" x14ac:dyDescent="0.25">
      <c r="K467" s="35"/>
    </row>
    <row r="468" spans="11:11" x14ac:dyDescent="0.25">
      <c r="K468" s="35"/>
    </row>
    <row r="469" spans="11:11" x14ac:dyDescent="0.25">
      <c r="K469" s="35"/>
    </row>
    <row r="470" spans="11:11" x14ac:dyDescent="0.25">
      <c r="K470" s="35"/>
    </row>
    <row r="471" spans="11:11" x14ac:dyDescent="0.25">
      <c r="K471" s="35"/>
    </row>
    <row r="472" spans="11:11" x14ac:dyDescent="0.25">
      <c r="K472" s="35"/>
    </row>
    <row r="473" spans="11:11" x14ac:dyDescent="0.25">
      <c r="K473" s="35"/>
    </row>
    <row r="474" spans="11:11" x14ac:dyDescent="0.25">
      <c r="K474" s="35"/>
    </row>
    <row r="475" spans="11:11" x14ac:dyDescent="0.25">
      <c r="K475" s="35"/>
    </row>
    <row r="476" spans="11:11" x14ac:dyDescent="0.25">
      <c r="K476" s="35"/>
    </row>
    <row r="477" spans="11:11" x14ac:dyDescent="0.25">
      <c r="K477" s="35"/>
    </row>
    <row r="478" spans="11:11" x14ac:dyDescent="0.25">
      <c r="K478" s="35"/>
    </row>
    <row r="479" spans="11:11" x14ac:dyDescent="0.25">
      <c r="K479" s="35"/>
    </row>
    <row r="480" spans="11:11" x14ac:dyDescent="0.25">
      <c r="K480" s="35"/>
    </row>
    <row r="481" spans="11:11" x14ac:dyDescent="0.25">
      <c r="K481" s="35"/>
    </row>
    <row r="482" spans="11:11" x14ac:dyDescent="0.25">
      <c r="K482" s="35"/>
    </row>
    <row r="483" spans="11:11" x14ac:dyDescent="0.25">
      <c r="K483" s="35"/>
    </row>
    <row r="484" spans="11:11" x14ac:dyDescent="0.25">
      <c r="K484" s="35"/>
    </row>
    <row r="485" spans="11:11" x14ac:dyDescent="0.25">
      <c r="K485" s="35"/>
    </row>
    <row r="486" spans="11:11" x14ac:dyDescent="0.25">
      <c r="K486" s="35"/>
    </row>
    <row r="487" spans="11:11" x14ac:dyDescent="0.25">
      <c r="K487" s="35"/>
    </row>
    <row r="488" spans="11:11" x14ac:dyDescent="0.25">
      <c r="K488" s="35"/>
    </row>
    <row r="489" spans="11:11" x14ac:dyDescent="0.25">
      <c r="K489" s="35"/>
    </row>
    <row r="490" spans="11:11" x14ac:dyDescent="0.25">
      <c r="K490" s="35"/>
    </row>
    <row r="491" spans="11:11" x14ac:dyDescent="0.25">
      <c r="K491" s="35"/>
    </row>
    <row r="492" spans="11:11" x14ac:dyDescent="0.25">
      <c r="K492" s="35"/>
    </row>
    <row r="493" spans="11:11" x14ac:dyDescent="0.25">
      <c r="K493" s="35"/>
    </row>
    <row r="494" spans="11:11" x14ac:dyDescent="0.25">
      <c r="K494" s="35"/>
    </row>
    <row r="495" spans="11:11" x14ac:dyDescent="0.25">
      <c r="K495" s="35"/>
    </row>
    <row r="496" spans="11:11" x14ac:dyDescent="0.25">
      <c r="K496" s="35"/>
    </row>
    <row r="497" spans="11:11" x14ac:dyDescent="0.25">
      <c r="K497" s="35"/>
    </row>
    <row r="498" spans="11:11" x14ac:dyDescent="0.25">
      <c r="K498" s="35"/>
    </row>
    <row r="499" spans="11:11" x14ac:dyDescent="0.25">
      <c r="K499" s="35"/>
    </row>
    <row r="500" spans="11:11" x14ac:dyDescent="0.25">
      <c r="K500" s="35"/>
    </row>
    <row r="501" spans="11:11" x14ac:dyDescent="0.25">
      <c r="K501" s="35"/>
    </row>
    <row r="502" spans="11:11" x14ac:dyDescent="0.25">
      <c r="K502" s="35"/>
    </row>
    <row r="503" spans="11:11" x14ac:dyDescent="0.25">
      <c r="K503" s="35"/>
    </row>
    <row r="504" spans="11:11" x14ac:dyDescent="0.25">
      <c r="K504" s="35"/>
    </row>
    <row r="505" spans="11:11" x14ac:dyDescent="0.25">
      <c r="K505" s="35"/>
    </row>
    <row r="506" spans="11:11" x14ac:dyDescent="0.25">
      <c r="K506" s="35"/>
    </row>
    <row r="507" spans="11:11" x14ac:dyDescent="0.25">
      <c r="K507" s="35"/>
    </row>
    <row r="508" spans="11:11" x14ac:dyDescent="0.25">
      <c r="K508" s="35"/>
    </row>
    <row r="509" spans="11:11" x14ac:dyDescent="0.25">
      <c r="K509" s="35"/>
    </row>
    <row r="510" spans="11:11" x14ac:dyDescent="0.25">
      <c r="K510" s="35"/>
    </row>
    <row r="511" spans="11:11" x14ac:dyDescent="0.25">
      <c r="K511" s="35"/>
    </row>
    <row r="512" spans="11:11" x14ac:dyDescent="0.25">
      <c r="K512" s="35"/>
    </row>
    <row r="513" spans="11:11" x14ac:dyDescent="0.25">
      <c r="K513" s="35"/>
    </row>
    <row r="514" spans="11:11" x14ac:dyDescent="0.25">
      <c r="K514" s="35"/>
    </row>
    <row r="515" spans="11:11" x14ac:dyDescent="0.25">
      <c r="K515" s="35"/>
    </row>
    <row r="516" spans="11:11" x14ac:dyDescent="0.25">
      <c r="K516" s="35"/>
    </row>
    <row r="517" spans="11:11" x14ac:dyDescent="0.25">
      <c r="K517" s="35"/>
    </row>
    <row r="518" spans="11:11" x14ac:dyDescent="0.25">
      <c r="K518" s="35"/>
    </row>
    <row r="519" spans="11:11" x14ac:dyDescent="0.25">
      <c r="K519" s="35"/>
    </row>
    <row r="520" spans="11:11" x14ac:dyDescent="0.25">
      <c r="K520" s="35"/>
    </row>
    <row r="521" spans="11:11" x14ac:dyDescent="0.25">
      <c r="K521" s="35"/>
    </row>
    <row r="522" spans="11:11" x14ac:dyDescent="0.25">
      <c r="K522" s="35"/>
    </row>
    <row r="523" spans="11:11" x14ac:dyDescent="0.25">
      <c r="K523" s="35"/>
    </row>
    <row r="524" spans="11:11" x14ac:dyDescent="0.25">
      <c r="K524" s="35"/>
    </row>
    <row r="525" spans="11:11" x14ac:dyDescent="0.25">
      <c r="K525" s="35"/>
    </row>
    <row r="526" spans="11:11" x14ac:dyDescent="0.25">
      <c r="K526" s="35"/>
    </row>
    <row r="527" spans="11:11" x14ac:dyDescent="0.25">
      <c r="K527" s="35"/>
    </row>
    <row r="528" spans="11:11" x14ac:dyDescent="0.25">
      <c r="K528" s="35"/>
    </row>
    <row r="529" spans="11:11" x14ac:dyDescent="0.25">
      <c r="K529" s="35"/>
    </row>
    <row r="530" spans="11:11" x14ac:dyDescent="0.25">
      <c r="K530" s="35"/>
    </row>
    <row r="531" spans="11:11" x14ac:dyDescent="0.25">
      <c r="K531" s="35"/>
    </row>
    <row r="532" spans="11:11" x14ac:dyDescent="0.25">
      <c r="K532" s="35"/>
    </row>
    <row r="533" spans="11:11" x14ac:dyDescent="0.25">
      <c r="K533" s="35"/>
    </row>
    <row r="534" spans="11:11" x14ac:dyDescent="0.25">
      <c r="K534" s="35"/>
    </row>
    <row r="535" spans="11:11" x14ac:dyDescent="0.25">
      <c r="K535" s="35"/>
    </row>
    <row r="536" spans="11:11" x14ac:dyDescent="0.25">
      <c r="K536" s="35"/>
    </row>
    <row r="537" spans="11:11" x14ac:dyDescent="0.25">
      <c r="K537" s="35"/>
    </row>
    <row r="538" spans="11:11" x14ac:dyDescent="0.25">
      <c r="K538" s="35"/>
    </row>
    <row r="539" spans="11:11" x14ac:dyDescent="0.25">
      <c r="K539" s="35"/>
    </row>
    <row r="540" spans="11:11" x14ac:dyDescent="0.25">
      <c r="K540" s="35"/>
    </row>
    <row r="541" spans="11:11" x14ac:dyDescent="0.25">
      <c r="K541" s="35"/>
    </row>
    <row r="542" spans="11:11" x14ac:dyDescent="0.25">
      <c r="K542" s="35"/>
    </row>
    <row r="543" spans="11:11" x14ac:dyDescent="0.25">
      <c r="K543" s="35"/>
    </row>
    <row r="544" spans="11:11" x14ac:dyDescent="0.25">
      <c r="K544" s="35"/>
    </row>
    <row r="545" spans="11:11" x14ac:dyDescent="0.25">
      <c r="K545" s="35"/>
    </row>
    <row r="546" spans="11:11" x14ac:dyDescent="0.25">
      <c r="K546" s="35"/>
    </row>
    <row r="547" spans="11:11" x14ac:dyDescent="0.25">
      <c r="K547" s="35"/>
    </row>
    <row r="548" spans="11:11" x14ac:dyDescent="0.25">
      <c r="K548" s="35"/>
    </row>
    <row r="549" spans="11:11" x14ac:dyDescent="0.25">
      <c r="K549" s="35"/>
    </row>
    <row r="550" spans="11:11" x14ac:dyDescent="0.25">
      <c r="K550" s="35"/>
    </row>
    <row r="551" spans="11:11" x14ac:dyDescent="0.25">
      <c r="K551" s="35"/>
    </row>
    <row r="552" spans="11:11" x14ac:dyDescent="0.25">
      <c r="K552" s="35"/>
    </row>
    <row r="553" spans="11:11" x14ac:dyDescent="0.25">
      <c r="K553" s="35"/>
    </row>
    <row r="554" spans="11:11" x14ac:dyDescent="0.25">
      <c r="K554" s="35"/>
    </row>
    <row r="555" spans="11:11" x14ac:dyDescent="0.25">
      <c r="K555" s="35"/>
    </row>
    <row r="556" spans="11:11" x14ac:dyDescent="0.25">
      <c r="K556" s="35"/>
    </row>
    <row r="557" spans="11:11" x14ac:dyDescent="0.25">
      <c r="K557" s="35"/>
    </row>
    <row r="558" spans="11:11" x14ac:dyDescent="0.25">
      <c r="K558" s="35"/>
    </row>
    <row r="559" spans="11:11" x14ac:dyDescent="0.25">
      <c r="K559" s="35"/>
    </row>
    <row r="560" spans="11:11" x14ac:dyDescent="0.25">
      <c r="K560" s="35"/>
    </row>
    <row r="561" spans="11:11" x14ac:dyDescent="0.25">
      <c r="K561" s="35"/>
    </row>
    <row r="562" spans="11:11" x14ac:dyDescent="0.25">
      <c r="K562" s="35"/>
    </row>
    <row r="563" spans="11:11" x14ac:dyDescent="0.25">
      <c r="K563" s="35"/>
    </row>
    <row r="564" spans="11:11" x14ac:dyDescent="0.25">
      <c r="K564" s="35"/>
    </row>
    <row r="565" spans="11:11" x14ac:dyDescent="0.25">
      <c r="K565" s="35"/>
    </row>
    <row r="566" spans="11:11" x14ac:dyDescent="0.25">
      <c r="K566" s="35"/>
    </row>
    <row r="567" spans="11:11" x14ac:dyDescent="0.25">
      <c r="K567" s="35"/>
    </row>
    <row r="568" spans="11:11" x14ac:dyDescent="0.25">
      <c r="K568" s="35"/>
    </row>
    <row r="569" spans="11:11" x14ac:dyDescent="0.25">
      <c r="K569" s="35"/>
    </row>
    <row r="570" spans="11:11" x14ac:dyDescent="0.25">
      <c r="K570" s="35"/>
    </row>
    <row r="571" spans="11:11" x14ac:dyDescent="0.25">
      <c r="K571" s="35"/>
    </row>
    <row r="572" spans="11:11" x14ac:dyDescent="0.25">
      <c r="K572" s="35"/>
    </row>
    <row r="573" spans="11:11" x14ac:dyDescent="0.25">
      <c r="K573" s="35"/>
    </row>
    <row r="574" spans="11:11" x14ac:dyDescent="0.25">
      <c r="K574" s="35"/>
    </row>
    <row r="575" spans="11:11" x14ac:dyDescent="0.25">
      <c r="K575" s="35"/>
    </row>
    <row r="576" spans="11:11" x14ac:dyDescent="0.25">
      <c r="K576" s="35"/>
    </row>
    <row r="577" spans="11:11" x14ac:dyDescent="0.25">
      <c r="K577" s="35"/>
    </row>
    <row r="578" spans="11:11" x14ac:dyDescent="0.25">
      <c r="K578" s="35"/>
    </row>
    <row r="579" spans="11:11" x14ac:dyDescent="0.25">
      <c r="K579" s="35"/>
    </row>
    <row r="580" spans="11:11" x14ac:dyDescent="0.25">
      <c r="K580" s="35"/>
    </row>
    <row r="581" spans="11:11" x14ac:dyDescent="0.25">
      <c r="K581" s="35"/>
    </row>
    <row r="582" spans="11:11" x14ac:dyDescent="0.25">
      <c r="K582" s="35"/>
    </row>
    <row r="583" spans="11:11" x14ac:dyDescent="0.25">
      <c r="K583" s="35"/>
    </row>
    <row r="584" spans="11:11" x14ac:dyDescent="0.25">
      <c r="K584" s="35"/>
    </row>
    <row r="585" spans="11:11" x14ac:dyDescent="0.25">
      <c r="K585" s="35"/>
    </row>
    <row r="586" spans="11:11" x14ac:dyDescent="0.25">
      <c r="K586" s="35"/>
    </row>
    <row r="587" spans="11:11" x14ac:dyDescent="0.25">
      <c r="K587" s="35"/>
    </row>
    <row r="588" spans="11:11" x14ac:dyDescent="0.25">
      <c r="K588" s="35"/>
    </row>
    <row r="589" spans="11:11" x14ac:dyDescent="0.25">
      <c r="K589" s="35"/>
    </row>
    <row r="590" spans="11:11" x14ac:dyDescent="0.25">
      <c r="K590" s="35"/>
    </row>
    <row r="591" spans="11:11" x14ac:dyDescent="0.25">
      <c r="K591" s="35"/>
    </row>
    <row r="592" spans="11:11" x14ac:dyDescent="0.25">
      <c r="K592" s="35"/>
    </row>
    <row r="593" spans="11:11" x14ac:dyDescent="0.25">
      <c r="K593" s="35"/>
    </row>
    <row r="594" spans="11:11" x14ac:dyDescent="0.25">
      <c r="K594" s="35"/>
    </row>
    <row r="595" spans="11:11" x14ac:dyDescent="0.25">
      <c r="K595" s="35"/>
    </row>
    <row r="596" spans="11:11" x14ac:dyDescent="0.25">
      <c r="K596" s="35"/>
    </row>
    <row r="597" spans="11:11" x14ac:dyDescent="0.25">
      <c r="K597" s="35"/>
    </row>
    <row r="598" spans="11:11" x14ac:dyDescent="0.25">
      <c r="K598" s="35"/>
    </row>
    <row r="599" spans="11:11" x14ac:dyDescent="0.25">
      <c r="K599" s="35"/>
    </row>
    <row r="600" spans="11:11" x14ac:dyDescent="0.25">
      <c r="K600" s="35"/>
    </row>
    <row r="601" spans="11:11" x14ac:dyDescent="0.25">
      <c r="K601" s="35"/>
    </row>
    <row r="602" spans="11:11" x14ac:dyDescent="0.25">
      <c r="K602" s="35"/>
    </row>
    <row r="603" spans="11:11" x14ac:dyDescent="0.25">
      <c r="K603" s="35"/>
    </row>
    <row r="604" spans="11:11" x14ac:dyDescent="0.25">
      <c r="K604" s="35"/>
    </row>
    <row r="605" spans="11:11" x14ac:dyDescent="0.25">
      <c r="K605" s="35"/>
    </row>
    <row r="606" spans="11:11" x14ac:dyDescent="0.25">
      <c r="K606" s="35"/>
    </row>
    <row r="607" spans="11:11" x14ac:dyDescent="0.25">
      <c r="K607" s="35"/>
    </row>
    <row r="608" spans="11:11" x14ac:dyDescent="0.25">
      <c r="K608" s="35"/>
    </row>
    <row r="609" spans="11:11" x14ac:dyDescent="0.25">
      <c r="K609" s="35"/>
    </row>
    <row r="610" spans="11:11" x14ac:dyDescent="0.25">
      <c r="K610" s="35"/>
    </row>
    <row r="611" spans="11:11" x14ac:dyDescent="0.25">
      <c r="K611" s="35"/>
    </row>
    <row r="612" spans="11:11" x14ac:dyDescent="0.25">
      <c r="K612" s="35"/>
    </row>
    <row r="613" spans="11:11" x14ac:dyDescent="0.25">
      <c r="K613" s="35"/>
    </row>
    <row r="614" spans="11:11" x14ac:dyDescent="0.25">
      <c r="K614" s="35"/>
    </row>
    <row r="615" spans="11:11" x14ac:dyDescent="0.25">
      <c r="K615" s="35"/>
    </row>
    <row r="616" spans="11:11" x14ac:dyDescent="0.25">
      <c r="K616" s="35"/>
    </row>
    <row r="617" spans="11:11" x14ac:dyDescent="0.25">
      <c r="K617" s="35"/>
    </row>
    <row r="618" spans="11:11" x14ac:dyDescent="0.25">
      <c r="K618" s="35"/>
    </row>
    <row r="619" spans="11:11" x14ac:dyDescent="0.25">
      <c r="K619" s="35"/>
    </row>
    <row r="620" spans="11:11" x14ac:dyDescent="0.25">
      <c r="K620" s="35"/>
    </row>
    <row r="621" spans="11:11" x14ac:dyDescent="0.25">
      <c r="K621" s="35"/>
    </row>
    <row r="622" spans="11:11" x14ac:dyDescent="0.25">
      <c r="K622" s="35"/>
    </row>
    <row r="623" spans="11:11" x14ac:dyDescent="0.25">
      <c r="K623" s="35"/>
    </row>
    <row r="624" spans="11:11" x14ac:dyDescent="0.25">
      <c r="K624" s="35"/>
    </row>
    <row r="625" spans="11:11" x14ac:dyDescent="0.25">
      <c r="K625" s="35"/>
    </row>
    <row r="626" spans="11:11" x14ac:dyDescent="0.25">
      <c r="K626" s="35"/>
    </row>
    <row r="627" spans="11:11" x14ac:dyDescent="0.25">
      <c r="K627" s="35"/>
    </row>
    <row r="628" spans="11:11" x14ac:dyDescent="0.25">
      <c r="K628" s="35"/>
    </row>
    <row r="629" spans="11:11" x14ac:dyDescent="0.25">
      <c r="K629" s="35"/>
    </row>
    <row r="630" spans="11:11" x14ac:dyDescent="0.25">
      <c r="K630" s="35"/>
    </row>
    <row r="631" spans="11:11" x14ac:dyDescent="0.25">
      <c r="K631" s="35"/>
    </row>
    <row r="632" spans="11:11" x14ac:dyDescent="0.25">
      <c r="K632" s="35"/>
    </row>
    <row r="633" spans="11:11" x14ac:dyDescent="0.25">
      <c r="K633" s="35"/>
    </row>
    <row r="634" spans="11:11" x14ac:dyDescent="0.25">
      <c r="K634" s="35"/>
    </row>
    <row r="635" spans="11:11" x14ac:dyDescent="0.25">
      <c r="K635" s="35"/>
    </row>
    <row r="636" spans="11:11" x14ac:dyDescent="0.25">
      <c r="K636" s="35"/>
    </row>
    <row r="637" spans="11:11" x14ac:dyDescent="0.25">
      <c r="K637" s="35"/>
    </row>
    <row r="638" spans="11:11" x14ac:dyDescent="0.25">
      <c r="K638" s="35"/>
    </row>
    <row r="639" spans="11:11" x14ac:dyDescent="0.25">
      <c r="K639" s="35"/>
    </row>
    <row r="640" spans="11:11" x14ac:dyDescent="0.25">
      <c r="K640" s="35"/>
    </row>
    <row r="641" spans="11:11" x14ac:dyDescent="0.25">
      <c r="K641" s="35"/>
    </row>
    <row r="642" spans="11:11" x14ac:dyDescent="0.25">
      <c r="K642" s="35"/>
    </row>
    <row r="643" spans="11:11" x14ac:dyDescent="0.25">
      <c r="K643" s="35"/>
    </row>
    <row r="644" spans="11:11" x14ac:dyDescent="0.25">
      <c r="K644" s="35"/>
    </row>
    <row r="645" spans="11:11" x14ac:dyDescent="0.25">
      <c r="K645" s="35"/>
    </row>
    <row r="646" spans="11:11" x14ac:dyDescent="0.25">
      <c r="K646" s="35"/>
    </row>
    <row r="647" spans="11:11" x14ac:dyDescent="0.25">
      <c r="K647" s="35"/>
    </row>
    <row r="648" spans="11:11" x14ac:dyDescent="0.25">
      <c r="K648" s="35"/>
    </row>
    <row r="649" spans="11:11" x14ac:dyDescent="0.25">
      <c r="K649" s="35"/>
    </row>
    <row r="650" spans="11:11" x14ac:dyDescent="0.25">
      <c r="K650" s="35"/>
    </row>
    <row r="651" spans="11:11" x14ac:dyDescent="0.25">
      <c r="K651" s="35"/>
    </row>
    <row r="652" spans="11:11" x14ac:dyDescent="0.25">
      <c r="K652" s="35"/>
    </row>
    <row r="653" spans="11:11" x14ac:dyDescent="0.25">
      <c r="K653" s="35"/>
    </row>
    <row r="654" spans="11:11" x14ac:dyDescent="0.25">
      <c r="K654" s="35"/>
    </row>
    <row r="655" spans="11:11" x14ac:dyDescent="0.25">
      <c r="K655" s="35"/>
    </row>
    <row r="656" spans="11:11" x14ac:dyDescent="0.25">
      <c r="K656" s="35"/>
    </row>
    <row r="657" spans="11:11" x14ac:dyDescent="0.25">
      <c r="K657" s="35"/>
    </row>
    <row r="658" spans="11:11" x14ac:dyDescent="0.25">
      <c r="K658" s="35"/>
    </row>
    <row r="659" spans="11:11" x14ac:dyDescent="0.25">
      <c r="K659" s="35"/>
    </row>
    <row r="660" spans="11:11" x14ac:dyDescent="0.25">
      <c r="K660" s="35"/>
    </row>
    <row r="661" spans="11:11" x14ac:dyDescent="0.25">
      <c r="K661" s="35"/>
    </row>
    <row r="662" spans="11:11" x14ac:dyDescent="0.25">
      <c r="K662" s="35"/>
    </row>
    <row r="663" spans="11:11" x14ac:dyDescent="0.25">
      <c r="K663" s="35"/>
    </row>
    <row r="664" spans="11:11" x14ac:dyDescent="0.25">
      <c r="K664" s="35"/>
    </row>
    <row r="665" spans="11:11" x14ac:dyDescent="0.25">
      <c r="K665" s="35"/>
    </row>
    <row r="666" spans="11:11" x14ac:dyDescent="0.25">
      <c r="K666" s="35"/>
    </row>
    <row r="667" spans="11:11" x14ac:dyDescent="0.25">
      <c r="K667" s="35"/>
    </row>
    <row r="668" spans="11:11" x14ac:dyDescent="0.25">
      <c r="K668" s="35"/>
    </row>
    <row r="669" spans="11:11" x14ac:dyDescent="0.25">
      <c r="K669" s="35"/>
    </row>
    <row r="670" spans="11:11" x14ac:dyDescent="0.25">
      <c r="K670" s="35"/>
    </row>
    <row r="671" spans="11:11" x14ac:dyDescent="0.25">
      <c r="K671" s="35"/>
    </row>
    <row r="672" spans="11:11" x14ac:dyDescent="0.25">
      <c r="K672" s="35"/>
    </row>
    <row r="673" spans="11:11" x14ac:dyDescent="0.25">
      <c r="K673" s="35"/>
    </row>
    <row r="674" spans="11:11" x14ac:dyDescent="0.25">
      <c r="K674" s="35"/>
    </row>
    <row r="675" spans="11:11" x14ac:dyDescent="0.25">
      <c r="K675" s="35"/>
    </row>
    <row r="676" spans="11:11" x14ac:dyDescent="0.25">
      <c r="K676" s="35"/>
    </row>
    <row r="677" spans="11:11" x14ac:dyDescent="0.25">
      <c r="K677" s="35"/>
    </row>
    <row r="678" spans="11:11" x14ac:dyDescent="0.25">
      <c r="K678" s="35"/>
    </row>
    <row r="679" spans="11:11" x14ac:dyDescent="0.25">
      <c r="K679" s="35"/>
    </row>
    <row r="680" spans="11:11" x14ac:dyDescent="0.25">
      <c r="K680" s="35"/>
    </row>
    <row r="681" spans="11:11" x14ac:dyDescent="0.25">
      <c r="K681" s="35"/>
    </row>
    <row r="682" spans="11:11" x14ac:dyDescent="0.25">
      <c r="K682" s="35"/>
    </row>
    <row r="683" spans="11:11" x14ac:dyDescent="0.25">
      <c r="K683" s="35"/>
    </row>
    <row r="684" spans="11:11" x14ac:dyDescent="0.25">
      <c r="K684" s="35"/>
    </row>
    <row r="685" spans="11:11" x14ac:dyDescent="0.25">
      <c r="K685" s="35"/>
    </row>
    <row r="686" spans="11:11" x14ac:dyDescent="0.25">
      <c r="K686" s="35"/>
    </row>
    <row r="687" spans="11:11" x14ac:dyDescent="0.25">
      <c r="K687" s="35"/>
    </row>
    <row r="688" spans="11:11" x14ac:dyDescent="0.25">
      <c r="K688" s="35"/>
    </row>
    <row r="689" spans="11:11" x14ac:dyDescent="0.25">
      <c r="K689" s="35"/>
    </row>
    <row r="690" spans="11:11" x14ac:dyDescent="0.25">
      <c r="K690" s="35"/>
    </row>
    <row r="691" spans="11:11" x14ac:dyDescent="0.25">
      <c r="K691" s="35"/>
    </row>
    <row r="692" spans="11:11" x14ac:dyDescent="0.25">
      <c r="K692" s="35"/>
    </row>
    <row r="693" spans="11:11" x14ac:dyDescent="0.25">
      <c r="K693" s="35"/>
    </row>
    <row r="694" spans="11:11" x14ac:dyDescent="0.25">
      <c r="K694" s="35"/>
    </row>
    <row r="695" spans="11:11" x14ac:dyDescent="0.25">
      <c r="K695" s="35"/>
    </row>
    <row r="696" spans="11:11" x14ac:dyDescent="0.25">
      <c r="K696" s="35"/>
    </row>
    <row r="697" spans="11:11" x14ac:dyDescent="0.25">
      <c r="K697" s="35"/>
    </row>
    <row r="698" spans="11:11" x14ac:dyDescent="0.25">
      <c r="K698" s="35"/>
    </row>
    <row r="699" spans="11:11" x14ac:dyDescent="0.25">
      <c r="K699" s="35"/>
    </row>
    <row r="700" spans="11:11" x14ac:dyDescent="0.25">
      <c r="K700" s="35"/>
    </row>
    <row r="701" spans="11:11" x14ac:dyDescent="0.25">
      <c r="K701" s="35"/>
    </row>
    <row r="702" spans="11:11" x14ac:dyDescent="0.25">
      <c r="K702" s="35"/>
    </row>
    <row r="703" spans="11:11" x14ac:dyDescent="0.25">
      <c r="K703" s="35"/>
    </row>
    <row r="704" spans="11:11" x14ac:dyDescent="0.25">
      <c r="K704" s="35"/>
    </row>
    <row r="705" spans="11:11" x14ac:dyDescent="0.25">
      <c r="K705" s="35"/>
    </row>
    <row r="706" spans="11:11" x14ac:dyDescent="0.25">
      <c r="K706" s="35"/>
    </row>
    <row r="707" spans="11:11" x14ac:dyDescent="0.25">
      <c r="K707" s="35"/>
    </row>
    <row r="708" spans="11:11" x14ac:dyDescent="0.25">
      <c r="K708" s="35"/>
    </row>
    <row r="709" spans="11:11" x14ac:dyDescent="0.25">
      <c r="K709" s="35"/>
    </row>
    <row r="710" spans="11:11" x14ac:dyDescent="0.25">
      <c r="K710" s="35"/>
    </row>
    <row r="711" spans="11:11" x14ac:dyDescent="0.25">
      <c r="K711" s="35"/>
    </row>
    <row r="712" spans="11:11" x14ac:dyDescent="0.25">
      <c r="K712" s="35"/>
    </row>
    <row r="713" spans="11:11" x14ac:dyDescent="0.25">
      <c r="K713" s="35"/>
    </row>
    <row r="714" spans="11:11" x14ac:dyDescent="0.25">
      <c r="K714" s="35"/>
    </row>
    <row r="715" spans="11:11" x14ac:dyDescent="0.25">
      <c r="K715" s="35"/>
    </row>
    <row r="716" spans="11:11" x14ac:dyDescent="0.25">
      <c r="K716" s="35"/>
    </row>
    <row r="717" spans="11:11" x14ac:dyDescent="0.25">
      <c r="K717" s="35"/>
    </row>
    <row r="718" spans="11:11" x14ac:dyDescent="0.25">
      <c r="K718" s="35"/>
    </row>
    <row r="719" spans="11:11" x14ac:dyDescent="0.25">
      <c r="K719" s="35"/>
    </row>
    <row r="720" spans="11:11" x14ac:dyDescent="0.25">
      <c r="K720" s="35"/>
    </row>
    <row r="721" spans="11:11" x14ac:dyDescent="0.25">
      <c r="K721" s="35"/>
    </row>
    <row r="722" spans="11:11" x14ac:dyDescent="0.25">
      <c r="K722" s="35"/>
    </row>
    <row r="723" spans="11:11" x14ac:dyDescent="0.25">
      <c r="K723" s="35"/>
    </row>
    <row r="724" spans="11:11" x14ac:dyDescent="0.25">
      <c r="K724" s="35"/>
    </row>
    <row r="725" spans="11:11" x14ac:dyDescent="0.25">
      <c r="K725" s="35"/>
    </row>
    <row r="726" spans="11:11" x14ac:dyDescent="0.25">
      <c r="K726" s="35"/>
    </row>
    <row r="727" spans="11:11" x14ac:dyDescent="0.25">
      <c r="K727" s="35"/>
    </row>
    <row r="728" spans="11:11" x14ac:dyDescent="0.25">
      <c r="K728" s="35"/>
    </row>
    <row r="729" spans="11:11" x14ac:dyDescent="0.25">
      <c r="K729" s="35"/>
    </row>
    <row r="730" spans="11:11" x14ac:dyDescent="0.25">
      <c r="K730" s="35"/>
    </row>
    <row r="731" spans="11:11" x14ac:dyDescent="0.25">
      <c r="K731" s="35"/>
    </row>
    <row r="732" spans="11:11" x14ac:dyDescent="0.25">
      <c r="K732" s="35"/>
    </row>
    <row r="733" spans="11:11" x14ac:dyDescent="0.25">
      <c r="K733" s="35"/>
    </row>
    <row r="734" spans="11:11" x14ac:dyDescent="0.25">
      <c r="K734" s="35"/>
    </row>
    <row r="735" spans="11:11" x14ac:dyDescent="0.25">
      <c r="K735" s="35"/>
    </row>
    <row r="736" spans="11:11" x14ac:dyDescent="0.25">
      <c r="K736" s="35"/>
    </row>
    <row r="737" spans="11:11" x14ac:dyDescent="0.25">
      <c r="K737" s="35"/>
    </row>
    <row r="738" spans="11:11" x14ac:dyDescent="0.25">
      <c r="K738" s="35"/>
    </row>
    <row r="739" spans="11:11" x14ac:dyDescent="0.25">
      <c r="K739" s="35"/>
    </row>
    <row r="740" spans="11:11" x14ac:dyDescent="0.25">
      <c r="K740" s="35"/>
    </row>
    <row r="741" spans="11:11" x14ac:dyDescent="0.25">
      <c r="K741" s="35"/>
    </row>
    <row r="742" spans="11:11" x14ac:dyDescent="0.25">
      <c r="K742" s="35"/>
    </row>
    <row r="743" spans="11:11" x14ac:dyDescent="0.25">
      <c r="K743" s="35"/>
    </row>
    <row r="744" spans="11:11" x14ac:dyDescent="0.25">
      <c r="K744" s="35"/>
    </row>
    <row r="745" spans="11:11" x14ac:dyDescent="0.25">
      <c r="K745" s="35"/>
    </row>
    <row r="746" spans="11:11" x14ac:dyDescent="0.25">
      <c r="K746" s="35"/>
    </row>
    <row r="747" spans="11:11" x14ac:dyDescent="0.25">
      <c r="K747" s="35"/>
    </row>
    <row r="748" spans="11:11" x14ac:dyDescent="0.25">
      <c r="K748" s="35"/>
    </row>
    <row r="749" spans="11:11" x14ac:dyDescent="0.25">
      <c r="K749" s="35"/>
    </row>
    <row r="750" spans="11:11" x14ac:dyDescent="0.25">
      <c r="K750" s="35"/>
    </row>
    <row r="751" spans="11:11" x14ac:dyDescent="0.25">
      <c r="K751" s="35"/>
    </row>
    <row r="752" spans="11:11" x14ac:dyDescent="0.25">
      <c r="K752" s="35"/>
    </row>
    <row r="753" spans="11:11" x14ac:dyDescent="0.25">
      <c r="K753" s="35"/>
    </row>
    <row r="754" spans="11:11" x14ac:dyDescent="0.25">
      <c r="K754" s="35"/>
    </row>
    <row r="755" spans="11:11" x14ac:dyDescent="0.25">
      <c r="K755" s="35"/>
    </row>
    <row r="756" spans="11:11" x14ac:dyDescent="0.25">
      <c r="K756" s="35"/>
    </row>
    <row r="757" spans="11:11" x14ac:dyDescent="0.25">
      <c r="K757" s="35"/>
    </row>
    <row r="758" spans="11:11" x14ac:dyDescent="0.25">
      <c r="K758" s="35"/>
    </row>
    <row r="759" spans="11:11" x14ac:dyDescent="0.25">
      <c r="K759" s="35"/>
    </row>
    <row r="760" spans="11:11" x14ac:dyDescent="0.25">
      <c r="K760" s="35"/>
    </row>
    <row r="761" spans="11:11" x14ac:dyDescent="0.25">
      <c r="K761" s="35"/>
    </row>
    <row r="762" spans="11:11" x14ac:dyDescent="0.25">
      <c r="K762" s="35"/>
    </row>
    <row r="763" spans="11:11" x14ac:dyDescent="0.25">
      <c r="K763" s="35"/>
    </row>
    <row r="764" spans="11:11" x14ac:dyDescent="0.25">
      <c r="K764" s="35"/>
    </row>
    <row r="765" spans="11:11" x14ac:dyDescent="0.25">
      <c r="K765" s="35"/>
    </row>
    <row r="766" spans="11:11" x14ac:dyDescent="0.25">
      <c r="K766" s="35"/>
    </row>
    <row r="767" spans="11:11" x14ac:dyDescent="0.25">
      <c r="K767" s="35"/>
    </row>
    <row r="768" spans="11:11" x14ac:dyDescent="0.25">
      <c r="K768" s="35"/>
    </row>
    <row r="769" spans="11:11" x14ac:dyDescent="0.25">
      <c r="K769" s="35"/>
    </row>
    <row r="770" spans="11:11" x14ac:dyDescent="0.25">
      <c r="K770" s="35"/>
    </row>
    <row r="771" spans="11:11" x14ac:dyDescent="0.25">
      <c r="K771" s="35"/>
    </row>
    <row r="772" spans="11:11" x14ac:dyDescent="0.25">
      <c r="K772" s="35"/>
    </row>
    <row r="773" spans="11:11" x14ac:dyDescent="0.25">
      <c r="K773" s="35"/>
    </row>
    <row r="774" spans="11:11" x14ac:dyDescent="0.25">
      <c r="K774" s="35"/>
    </row>
    <row r="775" spans="11:11" x14ac:dyDescent="0.25">
      <c r="K775" s="35"/>
    </row>
    <row r="776" spans="11:11" x14ac:dyDescent="0.25">
      <c r="K776" s="35"/>
    </row>
    <row r="777" spans="11:11" x14ac:dyDescent="0.25">
      <c r="K777" s="35"/>
    </row>
    <row r="778" spans="11:11" x14ac:dyDescent="0.25">
      <c r="K778" s="35"/>
    </row>
    <row r="779" spans="11:11" x14ac:dyDescent="0.25">
      <c r="K779" s="35"/>
    </row>
    <row r="780" spans="11:11" x14ac:dyDescent="0.25">
      <c r="K780" s="35"/>
    </row>
    <row r="781" spans="11:11" x14ac:dyDescent="0.25">
      <c r="K781" s="35"/>
    </row>
    <row r="782" spans="11:11" x14ac:dyDescent="0.25">
      <c r="K782" s="35"/>
    </row>
    <row r="783" spans="11:11" x14ac:dyDescent="0.25">
      <c r="K783" s="35"/>
    </row>
    <row r="784" spans="11:11" x14ac:dyDescent="0.25">
      <c r="K784" s="35"/>
    </row>
    <row r="785" spans="11:11" x14ac:dyDescent="0.25">
      <c r="K785" s="35"/>
    </row>
    <row r="786" spans="11:11" x14ac:dyDescent="0.25">
      <c r="K786" s="35"/>
    </row>
    <row r="787" spans="11:11" x14ac:dyDescent="0.25">
      <c r="K787" s="35"/>
    </row>
    <row r="788" spans="11:11" x14ac:dyDescent="0.25">
      <c r="K788" s="35"/>
    </row>
    <row r="789" spans="11:11" x14ac:dyDescent="0.25">
      <c r="K789" s="35"/>
    </row>
    <row r="790" spans="11:11" x14ac:dyDescent="0.25">
      <c r="K790" s="35"/>
    </row>
    <row r="791" spans="11:11" x14ac:dyDescent="0.25">
      <c r="K791" s="35"/>
    </row>
    <row r="792" spans="11:11" x14ac:dyDescent="0.25">
      <c r="K792" s="35"/>
    </row>
    <row r="793" spans="11:11" x14ac:dyDescent="0.25">
      <c r="K793" s="35"/>
    </row>
    <row r="794" spans="11:11" x14ac:dyDescent="0.25">
      <c r="K794" s="35"/>
    </row>
    <row r="795" spans="11:11" x14ac:dyDescent="0.25">
      <c r="K795" s="35"/>
    </row>
    <row r="796" spans="11:11" x14ac:dyDescent="0.25">
      <c r="K796" s="35"/>
    </row>
    <row r="797" spans="11:11" x14ac:dyDescent="0.25">
      <c r="K797" s="35"/>
    </row>
    <row r="798" spans="11:11" x14ac:dyDescent="0.25">
      <c r="K798" s="35"/>
    </row>
    <row r="799" spans="11:11" x14ac:dyDescent="0.25">
      <c r="K799" s="35"/>
    </row>
    <row r="800" spans="11:11" x14ac:dyDescent="0.25">
      <c r="K800" s="35"/>
    </row>
    <row r="801" spans="11:11" x14ac:dyDescent="0.25">
      <c r="K801" s="35"/>
    </row>
    <row r="802" spans="11:11" x14ac:dyDescent="0.25">
      <c r="K802" s="35"/>
    </row>
    <row r="803" spans="11:11" x14ac:dyDescent="0.25">
      <c r="K803" s="35"/>
    </row>
    <row r="804" spans="11:11" x14ac:dyDescent="0.25">
      <c r="K804" s="35"/>
    </row>
    <row r="805" spans="11:11" x14ac:dyDescent="0.25">
      <c r="K805" s="35"/>
    </row>
    <row r="806" spans="11:11" x14ac:dyDescent="0.25">
      <c r="K806" s="35"/>
    </row>
    <row r="807" spans="11:11" x14ac:dyDescent="0.25">
      <c r="K807" s="35"/>
    </row>
    <row r="808" spans="11:11" x14ac:dyDescent="0.25">
      <c r="K808" s="35"/>
    </row>
    <row r="809" spans="11:11" x14ac:dyDescent="0.25">
      <c r="K809" s="35"/>
    </row>
    <row r="810" spans="11:11" x14ac:dyDescent="0.25">
      <c r="K810" s="35"/>
    </row>
    <row r="811" spans="11:11" x14ac:dyDescent="0.25">
      <c r="K811" s="35"/>
    </row>
    <row r="812" spans="11:11" x14ac:dyDescent="0.25">
      <c r="K812" s="35"/>
    </row>
    <row r="813" spans="11:11" x14ac:dyDescent="0.25">
      <c r="K813" s="35"/>
    </row>
    <row r="814" spans="11:11" x14ac:dyDescent="0.25">
      <c r="K814" s="35"/>
    </row>
    <row r="815" spans="11:11" x14ac:dyDescent="0.25">
      <c r="K815" s="35"/>
    </row>
    <row r="816" spans="11:11" x14ac:dyDescent="0.25">
      <c r="K816" s="35"/>
    </row>
    <row r="817" spans="11:11" x14ac:dyDescent="0.25">
      <c r="K817" s="35"/>
    </row>
    <row r="818" spans="11:11" x14ac:dyDescent="0.25">
      <c r="K818" s="35"/>
    </row>
    <row r="819" spans="11:11" x14ac:dyDescent="0.25">
      <c r="K819" s="35"/>
    </row>
    <row r="820" spans="11:11" x14ac:dyDescent="0.25">
      <c r="K820" s="35"/>
    </row>
    <row r="821" spans="11:11" x14ac:dyDescent="0.25">
      <c r="K821" s="35"/>
    </row>
    <row r="822" spans="11:11" x14ac:dyDescent="0.25">
      <c r="K822" s="35"/>
    </row>
    <row r="823" spans="11:11" x14ac:dyDescent="0.25">
      <c r="K823" s="35"/>
    </row>
    <row r="824" spans="11:11" x14ac:dyDescent="0.25">
      <c r="K824" s="35"/>
    </row>
    <row r="825" spans="11:11" x14ac:dyDescent="0.25">
      <c r="K825" s="35"/>
    </row>
    <row r="826" spans="11:11" x14ac:dyDescent="0.25">
      <c r="K826" s="35"/>
    </row>
    <row r="827" spans="11:11" x14ac:dyDescent="0.25">
      <c r="K827" s="35"/>
    </row>
    <row r="828" spans="11:11" x14ac:dyDescent="0.25">
      <c r="K828" s="35"/>
    </row>
    <row r="829" spans="11:11" x14ac:dyDescent="0.25">
      <c r="K829" s="35"/>
    </row>
    <row r="830" spans="11:11" x14ac:dyDescent="0.25">
      <c r="K830" s="35"/>
    </row>
    <row r="831" spans="11:11" x14ac:dyDescent="0.25">
      <c r="K831" s="35"/>
    </row>
    <row r="832" spans="11:11" x14ac:dyDescent="0.25">
      <c r="K832" s="35"/>
    </row>
    <row r="833" spans="11:11" x14ac:dyDescent="0.25">
      <c r="K833" s="35"/>
    </row>
    <row r="834" spans="11:11" x14ac:dyDescent="0.25">
      <c r="K834" s="35"/>
    </row>
    <row r="835" spans="11:11" x14ac:dyDescent="0.25">
      <c r="K835" s="35"/>
    </row>
    <row r="836" spans="11:11" x14ac:dyDescent="0.25">
      <c r="K836" s="35"/>
    </row>
    <row r="837" spans="11:11" x14ac:dyDescent="0.25">
      <c r="K837" s="35"/>
    </row>
    <row r="838" spans="11:11" x14ac:dyDescent="0.25">
      <c r="K838" s="35"/>
    </row>
    <row r="839" spans="11:11" x14ac:dyDescent="0.25">
      <c r="K839" s="35"/>
    </row>
    <row r="840" spans="11:11" x14ac:dyDescent="0.25">
      <c r="K840" s="35"/>
    </row>
    <row r="841" spans="11:11" x14ac:dyDescent="0.25">
      <c r="K841" s="35"/>
    </row>
    <row r="842" spans="11:11" x14ac:dyDescent="0.25">
      <c r="K842" s="35"/>
    </row>
    <row r="843" spans="11:11" x14ac:dyDescent="0.25">
      <c r="K843" s="35"/>
    </row>
    <row r="844" spans="11:11" x14ac:dyDescent="0.25">
      <c r="K844" s="35"/>
    </row>
    <row r="845" spans="11:11" x14ac:dyDescent="0.25">
      <c r="K845" s="35"/>
    </row>
    <row r="846" spans="11:11" x14ac:dyDescent="0.25">
      <c r="K846" s="35"/>
    </row>
    <row r="847" spans="11:11" x14ac:dyDescent="0.25">
      <c r="K847" s="35"/>
    </row>
    <row r="848" spans="11:11" x14ac:dyDescent="0.25">
      <c r="K848" s="35"/>
    </row>
    <row r="849" spans="11:11" x14ac:dyDescent="0.25">
      <c r="K849" s="35"/>
    </row>
    <row r="850" spans="11:11" x14ac:dyDescent="0.25">
      <c r="K850" s="35"/>
    </row>
    <row r="851" spans="11:11" x14ac:dyDescent="0.25">
      <c r="K851" s="35"/>
    </row>
    <row r="852" spans="11:11" x14ac:dyDescent="0.25">
      <c r="K852" s="35"/>
    </row>
    <row r="853" spans="11:11" x14ac:dyDescent="0.25">
      <c r="K853" s="35"/>
    </row>
    <row r="854" spans="11:11" x14ac:dyDescent="0.25">
      <c r="K854" s="35"/>
    </row>
    <row r="855" spans="11:11" x14ac:dyDescent="0.25">
      <c r="K855" s="35"/>
    </row>
    <row r="856" spans="11:11" x14ac:dyDescent="0.25">
      <c r="K856" s="35"/>
    </row>
    <row r="857" spans="11:11" x14ac:dyDescent="0.25">
      <c r="K857" s="35"/>
    </row>
    <row r="858" spans="11:11" x14ac:dyDescent="0.25">
      <c r="K858" s="35"/>
    </row>
    <row r="859" spans="11:11" x14ac:dyDescent="0.25">
      <c r="K859" s="35"/>
    </row>
    <row r="860" spans="11:11" x14ac:dyDescent="0.25">
      <c r="K860" s="35"/>
    </row>
    <row r="861" spans="11:11" x14ac:dyDescent="0.25">
      <c r="K861" s="35"/>
    </row>
    <row r="862" spans="11:11" x14ac:dyDescent="0.25">
      <c r="K862" s="35"/>
    </row>
    <row r="863" spans="11:11" x14ac:dyDescent="0.25">
      <c r="K863" s="35"/>
    </row>
    <row r="864" spans="11:11" x14ac:dyDescent="0.25">
      <c r="K864" s="35"/>
    </row>
    <row r="865" spans="11:11" x14ac:dyDescent="0.25">
      <c r="K865" s="35"/>
    </row>
    <row r="866" spans="11:11" x14ac:dyDescent="0.25">
      <c r="K866" s="35"/>
    </row>
    <row r="867" spans="11:11" x14ac:dyDescent="0.25">
      <c r="K867" s="35"/>
    </row>
    <row r="868" spans="11:11" x14ac:dyDescent="0.25">
      <c r="K868" s="35"/>
    </row>
    <row r="869" spans="11:11" x14ac:dyDescent="0.25">
      <c r="K869" s="35"/>
    </row>
    <row r="870" spans="11:11" x14ac:dyDescent="0.25">
      <c r="K870" s="35"/>
    </row>
    <row r="871" spans="11:11" x14ac:dyDescent="0.25">
      <c r="K871" s="35"/>
    </row>
    <row r="872" spans="11:11" x14ac:dyDescent="0.25">
      <c r="K872" s="35"/>
    </row>
    <row r="873" spans="11:11" x14ac:dyDescent="0.25">
      <c r="K873" s="35"/>
    </row>
    <row r="874" spans="11:11" x14ac:dyDescent="0.25">
      <c r="K874" s="35"/>
    </row>
    <row r="875" spans="11:11" x14ac:dyDescent="0.25">
      <c r="K875" s="35"/>
    </row>
    <row r="876" spans="11:11" x14ac:dyDescent="0.25">
      <c r="K876" s="35"/>
    </row>
    <row r="877" spans="11:11" x14ac:dyDescent="0.25">
      <c r="K877" s="35"/>
    </row>
    <row r="878" spans="11:11" x14ac:dyDescent="0.25">
      <c r="K878" s="35"/>
    </row>
    <row r="879" spans="11:11" x14ac:dyDescent="0.25">
      <c r="K879" s="35"/>
    </row>
    <row r="880" spans="11:11" x14ac:dyDescent="0.25">
      <c r="K880" s="35"/>
    </row>
    <row r="881" spans="11:11" x14ac:dyDescent="0.25">
      <c r="K881" s="35"/>
    </row>
    <row r="882" spans="11:11" x14ac:dyDescent="0.25">
      <c r="K882" s="35"/>
    </row>
    <row r="883" spans="11:11" x14ac:dyDescent="0.25">
      <c r="K883" s="35"/>
    </row>
    <row r="884" spans="11:11" x14ac:dyDescent="0.25">
      <c r="K884" s="35"/>
    </row>
    <row r="885" spans="11:11" x14ac:dyDescent="0.25">
      <c r="K885" s="35"/>
    </row>
    <row r="886" spans="11:11" x14ac:dyDescent="0.25">
      <c r="K886" s="35"/>
    </row>
    <row r="887" spans="11:11" x14ac:dyDescent="0.25">
      <c r="K887" s="35"/>
    </row>
    <row r="888" spans="11:11" x14ac:dyDescent="0.25">
      <c r="K888" s="35"/>
    </row>
    <row r="889" spans="11:11" x14ac:dyDescent="0.25">
      <c r="K889" s="35"/>
    </row>
    <row r="890" spans="11:11" x14ac:dyDescent="0.25">
      <c r="K890" s="35"/>
    </row>
    <row r="891" spans="11:11" x14ac:dyDescent="0.25">
      <c r="K891" s="35"/>
    </row>
    <row r="892" spans="11:11" x14ac:dyDescent="0.25">
      <c r="K892" s="35"/>
    </row>
    <row r="893" spans="11:11" x14ac:dyDescent="0.25">
      <c r="K893" s="35"/>
    </row>
    <row r="894" spans="11:11" x14ac:dyDescent="0.25">
      <c r="K894" s="35"/>
    </row>
    <row r="895" spans="11:11" x14ac:dyDescent="0.25">
      <c r="K895" s="35"/>
    </row>
    <row r="896" spans="11:11" x14ac:dyDescent="0.25">
      <c r="K896" s="35"/>
    </row>
    <row r="897" spans="11:11" x14ac:dyDescent="0.25">
      <c r="K897" s="35"/>
    </row>
    <row r="898" spans="11:11" x14ac:dyDescent="0.25">
      <c r="K898" s="35"/>
    </row>
    <row r="899" spans="11:11" x14ac:dyDescent="0.25">
      <c r="K899" s="35"/>
    </row>
    <row r="900" spans="11:11" x14ac:dyDescent="0.25">
      <c r="K900" s="35"/>
    </row>
    <row r="901" spans="11:11" x14ac:dyDescent="0.25">
      <c r="K901" s="35"/>
    </row>
    <row r="902" spans="11:11" x14ac:dyDescent="0.25">
      <c r="K902" s="35"/>
    </row>
    <row r="903" spans="11:11" x14ac:dyDescent="0.25">
      <c r="K903" s="35"/>
    </row>
    <row r="904" spans="11:11" x14ac:dyDescent="0.25">
      <c r="K904" s="35"/>
    </row>
    <row r="905" spans="11:11" x14ac:dyDescent="0.25">
      <c r="K905" s="35"/>
    </row>
    <row r="906" spans="11:11" x14ac:dyDescent="0.25">
      <c r="K906" s="35"/>
    </row>
    <row r="907" spans="11:11" x14ac:dyDescent="0.25">
      <c r="K907" s="35"/>
    </row>
    <row r="908" spans="11:11" x14ac:dyDescent="0.25">
      <c r="K908" s="35"/>
    </row>
    <row r="909" spans="11:11" x14ac:dyDescent="0.25">
      <c r="K909" s="35"/>
    </row>
    <row r="910" spans="11:11" x14ac:dyDescent="0.25">
      <c r="K910" s="35"/>
    </row>
    <row r="911" spans="11:11" x14ac:dyDescent="0.25">
      <c r="K911" s="35"/>
    </row>
    <row r="912" spans="11:11" x14ac:dyDescent="0.25">
      <c r="K912" s="35"/>
    </row>
    <row r="913" spans="11:11" x14ac:dyDescent="0.25">
      <c r="K913" s="35"/>
    </row>
    <row r="914" spans="11:11" x14ac:dyDescent="0.25">
      <c r="K914" s="35"/>
    </row>
    <row r="915" spans="11:11" x14ac:dyDescent="0.25">
      <c r="K915" s="35"/>
    </row>
    <row r="916" spans="11:11" x14ac:dyDescent="0.25">
      <c r="K916" s="35"/>
    </row>
    <row r="917" spans="11:11" x14ac:dyDescent="0.25">
      <c r="K917" s="35"/>
    </row>
    <row r="918" spans="11:11" x14ac:dyDescent="0.25">
      <c r="K918" s="35"/>
    </row>
    <row r="919" spans="11:11" x14ac:dyDescent="0.25">
      <c r="K919" s="35"/>
    </row>
    <row r="920" spans="11:11" x14ac:dyDescent="0.25">
      <c r="K920" s="35"/>
    </row>
    <row r="921" spans="11:11" x14ac:dyDescent="0.25">
      <c r="K921" s="35"/>
    </row>
    <row r="922" spans="11:11" x14ac:dyDescent="0.25">
      <c r="K922" s="35"/>
    </row>
    <row r="923" spans="11:11" x14ac:dyDescent="0.25">
      <c r="K923" s="35"/>
    </row>
    <row r="924" spans="11:11" x14ac:dyDescent="0.25">
      <c r="K924" s="35"/>
    </row>
    <row r="925" spans="11:11" x14ac:dyDescent="0.25">
      <c r="K925" s="35"/>
    </row>
    <row r="926" spans="11:11" x14ac:dyDescent="0.25">
      <c r="K926" s="35"/>
    </row>
    <row r="927" spans="11:11" x14ac:dyDescent="0.25">
      <c r="K927" s="35"/>
    </row>
    <row r="928" spans="11:11" x14ac:dyDescent="0.25">
      <c r="K928" s="35"/>
    </row>
    <row r="929" spans="11:11" x14ac:dyDescent="0.25">
      <c r="K929" s="35"/>
    </row>
    <row r="930" spans="11:11" x14ac:dyDescent="0.25">
      <c r="K930" s="35"/>
    </row>
    <row r="931" spans="11:11" x14ac:dyDescent="0.25">
      <c r="K931" s="35"/>
    </row>
    <row r="932" spans="11:11" x14ac:dyDescent="0.25">
      <c r="K932" s="35"/>
    </row>
    <row r="933" spans="11:11" x14ac:dyDescent="0.25">
      <c r="K933" s="35"/>
    </row>
    <row r="934" spans="11:11" x14ac:dyDescent="0.25">
      <c r="K934" s="35"/>
    </row>
    <row r="935" spans="11:11" x14ac:dyDescent="0.25">
      <c r="K935" s="35"/>
    </row>
    <row r="936" spans="11:11" x14ac:dyDescent="0.25">
      <c r="K936" s="35"/>
    </row>
    <row r="937" spans="11:11" x14ac:dyDescent="0.25">
      <c r="K937" s="35"/>
    </row>
    <row r="938" spans="11:11" x14ac:dyDescent="0.25">
      <c r="K938" s="35"/>
    </row>
    <row r="939" spans="11:11" x14ac:dyDescent="0.25">
      <c r="K939" s="35"/>
    </row>
    <row r="940" spans="11:11" x14ac:dyDescent="0.25">
      <c r="K940" s="35"/>
    </row>
    <row r="941" spans="11:11" x14ac:dyDescent="0.25">
      <c r="K941" s="35"/>
    </row>
    <row r="942" spans="11:11" x14ac:dyDescent="0.25">
      <c r="K942" s="35"/>
    </row>
    <row r="943" spans="11:11" x14ac:dyDescent="0.25">
      <c r="K943" s="35"/>
    </row>
    <row r="944" spans="11:11" x14ac:dyDescent="0.25">
      <c r="K944" s="35"/>
    </row>
    <row r="945" spans="11:11" x14ac:dyDescent="0.25">
      <c r="K945" s="35"/>
    </row>
    <row r="946" spans="11:11" x14ac:dyDescent="0.25">
      <c r="K946" s="35"/>
    </row>
    <row r="947" spans="11:11" x14ac:dyDescent="0.25">
      <c r="K947" s="35"/>
    </row>
    <row r="948" spans="11:11" x14ac:dyDescent="0.25">
      <c r="K948" s="35"/>
    </row>
    <row r="949" spans="11:11" x14ac:dyDescent="0.25">
      <c r="K949" s="35"/>
    </row>
    <row r="950" spans="11:11" x14ac:dyDescent="0.25">
      <c r="K950" s="35"/>
    </row>
    <row r="951" spans="11:11" x14ac:dyDescent="0.25">
      <c r="K951" s="35"/>
    </row>
    <row r="952" spans="11:11" x14ac:dyDescent="0.25">
      <c r="K952" s="35"/>
    </row>
    <row r="953" spans="11:11" x14ac:dyDescent="0.25">
      <c r="K953" s="35"/>
    </row>
    <row r="954" spans="11:11" x14ac:dyDescent="0.25">
      <c r="K954" s="35"/>
    </row>
    <row r="955" spans="11:11" x14ac:dyDescent="0.25">
      <c r="K955" s="35"/>
    </row>
    <row r="956" spans="11:11" x14ac:dyDescent="0.25">
      <c r="K956" s="35"/>
    </row>
    <row r="957" spans="11:11" x14ac:dyDescent="0.25">
      <c r="K957" s="35"/>
    </row>
    <row r="958" spans="11:11" x14ac:dyDescent="0.25">
      <c r="K958" s="35"/>
    </row>
    <row r="959" spans="11:11" x14ac:dyDescent="0.25">
      <c r="K959" s="35"/>
    </row>
    <row r="960" spans="11:11" x14ac:dyDescent="0.25">
      <c r="K960" s="35"/>
    </row>
    <row r="961" spans="11:11" x14ac:dyDescent="0.25">
      <c r="K961" s="35"/>
    </row>
    <row r="962" spans="11:11" x14ac:dyDescent="0.25">
      <c r="K962" s="35"/>
    </row>
    <row r="963" spans="11:11" x14ac:dyDescent="0.25">
      <c r="K963" s="35"/>
    </row>
    <row r="964" spans="11:11" x14ac:dyDescent="0.25">
      <c r="K964" s="35"/>
    </row>
    <row r="965" spans="11:11" x14ac:dyDescent="0.25">
      <c r="K965" s="35"/>
    </row>
    <row r="966" spans="11:11" x14ac:dyDescent="0.25">
      <c r="K966" s="35"/>
    </row>
    <row r="967" spans="11:11" x14ac:dyDescent="0.25">
      <c r="K967" s="35"/>
    </row>
    <row r="968" spans="11:11" x14ac:dyDescent="0.25">
      <c r="K968" s="35"/>
    </row>
    <row r="969" spans="11:11" x14ac:dyDescent="0.25">
      <c r="K969" s="35"/>
    </row>
    <row r="970" spans="11:11" x14ac:dyDescent="0.25">
      <c r="K970" s="35"/>
    </row>
    <row r="971" spans="11:11" x14ac:dyDescent="0.25">
      <c r="K971" s="35"/>
    </row>
    <row r="972" spans="11:11" x14ac:dyDescent="0.25">
      <c r="K972" s="35"/>
    </row>
    <row r="973" spans="11:11" x14ac:dyDescent="0.25">
      <c r="K973" s="35"/>
    </row>
    <row r="974" spans="11:11" x14ac:dyDescent="0.25">
      <c r="K974" s="35"/>
    </row>
    <row r="975" spans="11:11" x14ac:dyDescent="0.25">
      <c r="K975" s="35"/>
    </row>
    <row r="976" spans="11:11" x14ac:dyDescent="0.25">
      <c r="K976" s="35"/>
    </row>
    <row r="977" spans="11:11" x14ac:dyDescent="0.25">
      <c r="K977" s="35"/>
    </row>
    <row r="978" spans="11:11" x14ac:dyDescent="0.25">
      <c r="K978" s="35"/>
    </row>
    <row r="979" spans="11:11" x14ac:dyDescent="0.25">
      <c r="K979" s="35"/>
    </row>
    <row r="980" spans="11:11" x14ac:dyDescent="0.25">
      <c r="K980" s="35"/>
    </row>
    <row r="981" spans="11:11" x14ac:dyDescent="0.25">
      <c r="K981" s="35"/>
    </row>
    <row r="982" spans="11:11" x14ac:dyDescent="0.25">
      <c r="K982" s="35"/>
    </row>
    <row r="983" spans="11:11" x14ac:dyDescent="0.25">
      <c r="K983" s="35"/>
    </row>
    <row r="984" spans="11:11" x14ac:dyDescent="0.25">
      <c r="K984" s="35"/>
    </row>
    <row r="985" spans="11:11" x14ac:dyDescent="0.25">
      <c r="K985" s="35"/>
    </row>
    <row r="986" spans="11:11" x14ac:dyDescent="0.25">
      <c r="K986" s="35"/>
    </row>
    <row r="987" spans="11:11" x14ac:dyDescent="0.25">
      <c r="K987" s="35"/>
    </row>
    <row r="988" spans="11:11" x14ac:dyDescent="0.25">
      <c r="K988" s="35"/>
    </row>
    <row r="989" spans="11:11" x14ac:dyDescent="0.25">
      <c r="K989" s="35"/>
    </row>
    <row r="990" spans="11:11" x14ac:dyDescent="0.25">
      <c r="K990" s="35"/>
    </row>
    <row r="991" spans="11:11" x14ac:dyDescent="0.25">
      <c r="K991" s="35"/>
    </row>
    <row r="992" spans="11:11" x14ac:dyDescent="0.25">
      <c r="K992" s="35"/>
    </row>
    <row r="993" spans="11:11" x14ac:dyDescent="0.25">
      <c r="K993" s="35"/>
    </row>
    <row r="994" spans="11:11" x14ac:dyDescent="0.25">
      <c r="K994" s="35"/>
    </row>
    <row r="995" spans="11:11" x14ac:dyDescent="0.25">
      <c r="K995" s="35"/>
    </row>
    <row r="996" spans="11:11" x14ac:dyDescent="0.25">
      <c r="K996" s="35"/>
    </row>
    <row r="997" spans="11:11" x14ac:dyDescent="0.25">
      <c r="K997" s="35"/>
    </row>
    <row r="998" spans="11:11" x14ac:dyDescent="0.25">
      <c r="K998" s="35"/>
    </row>
    <row r="999" spans="11:11" x14ac:dyDescent="0.25">
      <c r="K999" s="35"/>
    </row>
    <row r="1000" spans="11:11" x14ac:dyDescent="0.25">
      <c r="K1000" s="35"/>
    </row>
    <row r="1001" spans="11:11" x14ac:dyDescent="0.25">
      <c r="K1001" s="35"/>
    </row>
    <row r="1002" spans="11:11" x14ac:dyDescent="0.25">
      <c r="K1002" s="35"/>
    </row>
    <row r="1003" spans="11:11" x14ac:dyDescent="0.25">
      <c r="K1003" s="35"/>
    </row>
    <row r="1004" spans="11:11" x14ac:dyDescent="0.25">
      <c r="K1004" s="35"/>
    </row>
    <row r="1005" spans="11:11" x14ac:dyDescent="0.25">
      <c r="K1005" s="35"/>
    </row>
    <row r="1006" spans="11:11" x14ac:dyDescent="0.25">
      <c r="K1006" s="35"/>
    </row>
    <row r="1007" spans="11:11" x14ac:dyDescent="0.25">
      <c r="K1007" s="35"/>
    </row>
    <row r="1008" spans="11:11" x14ac:dyDescent="0.25">
      <c r="K1008" s="35"/>
    </row>
    <row r="1009" spans="11:11" x14ac:dyDescent="0.25">
      <c r="K1009" s="35"/>
    </row>
    <row r="1010" spans="11:11" x14ac:dyDescent="0.25">
      <c r="K1010" s="35"/>
    </row>
    <row r="1011" spans="11:11" x14ac:dyDescent="0.25">
      <c r="K1011" s="35"/>
    </row>
    <row r="1012" spans="11:11" x14ac:dyDescent="0.25">
      <c r="K1012" s="35"/>
    </row>
    <row r="1013" spans="11:11" x14ac:dyDescent="0.25">
      <c r="K1013" s="35"/>
    </row>
    <row r="1014" spans="11:11" x14ac:dyDescent="0.25">
      <c r="K1014" s="35"/>
    </row>
    <row r="1015" spans="11:11" x14ac:dyDescent="0.25">
      <c r="K1015" s="35"/>
    </row>
    <row r="1016" spans="11:11" x14ac:dyDescent="0.25">
      <c r="K1016" s="35"/>
    </row>
    <row r="1017" spans="11:11" x14ac:dyDescent="0.25">
      <c r="K1017" s="35"/>
    </row>
    <row r="1018" spans="11:11" x14ac:dyDescent="0.25">
      <c r="K1018" s="35"/>
    </row>
    <row r="1019" spans="11:11" x14ac:dyDescent="0.25">
      <c r="K1019" s="35"/>
    </row>
    <row r="1020" spans="11:11" x14ac:dyDescent="0.25">
      <c r="K1020" s="35"/>
    </row>
    <row r="1021" spans="11:11" x14ac:dyDescent="0.25">
      <c r="K1021" s="35"/>
    </row>
    <row r="1022" spans="11:11" x14ac:dyDescent="0.25">
      <c r="K1022" s="35"/>
    </row>
    <row r="1023" spans="11:11" x14ac:dyDescent="0.25">
      <c r="K1023" s="35"/>
    </row>
    <row r="1024" spans="11:11" x14ac:dyDescent="0.25">
      <c r="K1024" s="35"/>
    </row>
    <row r="1025" spans="11:11" x14ac:dyDescent="0.25">
      <c r="K1025" s="35"/>
    </row>
    <row r="1026" spans="11:11" x14ac:dyDescent="0.25">
      <c r="K1026" s="35"/>
    </row>
    <row r="1027" spans="11:11" x14ac:dyDescent="0.25">
      <c r="K1027" s="35"/>
    </row>
    <row r="1028" spans="11:11" x14ac:dyDescent="0.25">
      <c r="K1028" s="35"/>
    </row>
    <row r="1029" spans="11:11" x14ac:dyDescent="0.25">
      <c r="K1029" s="35"/>
    </row>
    <row r="1030" spans="11:11" x14ac:dyDescent="0.25">
      <c r="K1030" s="35"/>
    </row>
    <row r="1031" spans="11:11" x14ac:dyDescent="0.25">
      <c r="K1031" s="35"/>
    </row>
    <row r="1032" spans="11:11" x14ac:dyDescent="0.25">
      <c r="K1032" s="35"/>
    </row>
    <row r="1033" spans="11:11" x14ac:dyDescent="0.25">
      <c r="K1033" s="35"/>
    </row>
    <row r="1034" spans="11:11" x14ac:dyDescent="0.25">
      <c r="K1034" s="35"/>
    </row>
    <row r="1035" spans="11:11" x14ac:dyDescent="0.25">
      <c r="K1035" s="35"/>
    </row>
    <row r="1036" spans="11:11" x14ac:dyDescent="0.25">
      <c r="K1036" s="35"/>
    </row>
    <row r="1037" spans="11:11" x14ac:dyDescent="0.25">
      <c r="K1037" s="35"/>
    </row>
    <row r="1038" spans="11:11" x14ac:dyDescent="0.25">
      <c r="K1038" s="35"/>
    </row>
    <row r="1039" spans="11:11" x14ac:dyDescent="0.25">
      <c r="K1039" s="35"/>
    </row>
    <row r="1040" spans="11:11" x14ac:dyDescent="0.25">
      <c r="K1040" s="35"/>
    </row>
    <row r="1041" spans="11:11" x14ac:dyDescent="0.25">
      <c r="K1041" s="35"/>
    </row>
    <row r="1042" spans="11:11" x14ac:dyDescent="0.25">
      <c r="K1042" s="35"/>
    </row>
    <row r="1043" spans="11:11" x14ac:dyDescent="0.25">
      <c r="K1043" s="35"/>
    </row>
    <row r="1044" spans="11:11" x14ac:dyDescent="0.25">
      <c r="K1044" s="35"/>
    </row>
    <row r="1045" spans="11:11" x14ac:dyDescent="0.25">
      <c r="K1045" s="35"/>
    </row>
    <row r="1046" spans="11:11" x14ac:dyDescent="0.25">
      <c r="K1046" s="35"/>
    </row>
    <row r="1047" spans="11:11" x14ac:dyDescent="0.25">
      <c r="K1047" s="35"/>
    </row>
    <row r="1048" spans="11:11" x14ac:dyDescent="0.25">
      <c r="K1048" s="35"/>
    </row>
    <row r="1049" spans="11:11" x14ac:dyDescent="0.25">
      <c r="K1049" s="35"/>
    </row>
    <row r="1050" spans="11:11" x14ac:dyDescent="0.25">
      <c r="K1050" s="35"/>
    </row>
    <row r="1051" spans="11:11" x14ac:dyDescent="0.25">
      <c r="K1051" s="35"/>
    </row>
    <row r="1052" spans="11:11" x14ac:dyDescent="0.25">
      <c r="K1052" s="35"/>
    </row>
    <row r="1053" spans="11:11" x14ac:dyDescent="0.25">
      <c r="K1053" s="35"/>
    </row>
    <row r="1054" spans="11:11" x14ac:dyDescent="0.25">
      <c r="K1054" s="35"/>
    </row>
    <row r="1055" spans="11:11" x14ac:dyDescent="0.25">
      <c r="K1055" s="35"/>
    </row>
    <row r="1056" spans="11:11" x14ac:dyDescent="0.25">
      <c r="K1056" s="35"/>
    </row>
    <row r="1057" spans="11:11" x14ac:dyDescent="0.25">
      <c r="K1057" s="35"/>
    </row>
    <row r="1058" spans="11:11" x14ac:dyDescent="0.25">
      <c r="K1058" s="35"/>
    </row>
    <row r="1059" spans="11:11" x14ac:dyDescent="0.25">
      <c r="K1059" s="35"/>
    </row>
    <row r="1060" spans="11:11" x14ac:dyDescent="0.25">
      <c r="K1060" s="35"/>
    </row>
    <row r="1061" spans="11:11" x14ac:dyDescent="0.25">
      <c r="K1061" s="35"/>
    </row>
    <row r="1062" spans="11:11" x14ac:dyDescent="0.25">
      <c r="K1062" s="35"/>
    </row>
    <row r="1063" spans="11:11" x14ac:dyDescent="0.25">
      <c r="K1063" s="35"/>
    </row>
    <row r="1064" spans="11:11" x14ac:dyDescent="0.25">
      <c r="K1064" s="35"/>
    </row>
    <row r="1065" spans="11:11" x14ac:dyDescent="0.25">
      <c r="K1065" s="35"/>
    </row>
    <row r="1066" spans="11:11" x14ac:dyDescent="0.25">
      <c r="K1066" s="35"/>
    </row>
    <row r="1067" spans="11:11" x14ac:dyDescent="0.25">
      <c r="K1067" s="35"/>
    </row>
    <row r="1068" spans="11:11" x14ac:dyDescent="0.25">
      <c r="K1068" s="35"/>
    </row>
    <row r="1069" spans="11:11" x14ac:dyDescent="0.25">
      <c r="K1069" s="35"/>
    </row>
    <row r="1070" spans="11:11" x14ac:dyDescent="0.25">
      <c r="K1070" s="35"/>
    </row>
    <row r="1071" spans="11:11" x14ac:dyDescent="0.25">
      <c r="K1071" s="35"/>
    </row>
    <row r="1072" spans="11:11" x14ac:dyDescent="0.25">
      <c r="K1072" s="35"/>
    </row>
    <row r="1073" spans="11:11" x14ac:dyDescent="0.25">
      <c r="K1073" s="35"/>
    </row>
    <row r="1074" spans="11:11" x14ac:dyDescent="0.25">
      <c r="K1074" s="35"/>
    </row>
    <row r="1075" spans="11:11" x14ac:dyDescent="0.25">
      <c r="K1075" s="35"/>
    </row>
    <row r="1076" spans="11:11" x14ac:dyDescent="0.25">
      <c r="K1076" s="35"/>
    </row>
    <row r="1077" spans="11:11" x14ac:dyDescent="0.25">
      <c r="K1077" s="35"/>
    </row>
    <row r="1078" spans="11:11" x14ac:dyDescent="0.25">
      <c r="K1078" s="35"/>
    </row>
    <row r="1079" spans="11:11" x14ac:dyDescent="0.25">
      <c r="K1079" s="35"/>
    </row>
    <row r="1080" spans="11:11" x14ac:dyDescent="0.25">
      <c r="K1080" s="35"/>
    </row>
    <row r="1081" spans="11:11" x14ac:dyDescent="0.25">
      <c r="K1081" s="35"/>
    </row>
    <row r="1082" spans="11:11" x14ac:dyDescent="0.25">
      <c r="K1082" s="35"/>
    </row>
    <row r="1083" spans="11:11" x14ac:dyDescent="0.25">
      <c r="K1083" s="35"/>
    </row>
    <row r="1084" spans="11:11" x14ac:dyDescent="0.25">
      <c r="K1084" s="35"/>
    </row>
    <row r="1085" spans="11:11" x14ac:dyDescent="0.25">
      <c r="K1085" s="35"/>
    </row>
    <row r="1086" spans="11:11" x14ac:dyDescent="0.25">
      <c r="K1086" s="35"/>
    </row>
    <row r="1087" spans="11:11" x14ac:dyDescent="0.25">
      <c r="K1087" s="35"/>
    </row>
    <row r="1088" spans="11:11" x14ac:dyDescent="0.25">
      <c r="K1088" s="35"/>
    </row>
    <row r="1089" spans="11:11" x14ac:dyDescent="0.25">
      <c r="K1089" s="35"/>
    </row>
    <row r="1090" spans="11:11" x14ac:dyDescent="0.25">
      <c r="K1090" s="35"/>
    </row>
    <row r="1091" spans="11:11" x14ac:dyDescent="0.25">
      <c r="K1091" s="35"/>
    </row>
    <row r="1092" spans="11:11" x14ac:dyDescent="0.25">
      <c r="K1092" s="35"/>
    </row>
    <row r="1093" spans="11:11" x14ac:dyDescent="0.25">
      <c r="K1093" s="35"/>
    </row>
    <row r="1094" spans="11:11" x14ac:dyDescent="0.25">
      <c r="K1094" s="35"/>
    </row>
    <row r="1095" spans="11:11" x14ac:dyDescent="0.25">
      <c r="K1095" s="35"/>
    </row>
    <row r="1096" spans="11:11" x14ac:dyDescent="0.25">
      <c r="K1096" s="35"/>
    </row>
    <row r="1097" spans="11:11" x14ac:dyDescent="0.25">
      <c r="K1097" s="35"/>
    </row>
    <row r="1098" spans="11:11" x14ac:dyDescent="0.25">
      <c r="K1098" s="35"/>
    </row>
    <row r="1099" spans="11:11" x14ac:dyDescent="0.25">
      <c r="K1099" s="35"/>
    </row>
    <row r="1100" spans="11:11" x14ac:dyDescent="0.25">
      <c r="K1100" s="35"/>
    </row>
    <row r="1101" spans="11:11" x14ac:dyDescent="0.25">
      <c r="K1101" s="35"/>
    </row>
    <row r="1102" spans="11:11" x14ac:dyDescent="0.25">
      <c r="K1102" s="35"/>
    </row>
    <row r="1103" spans="11:11" x14ac:dyDescent="0.25">
      <c r="K1103" s="35"/>
    </row>
    <row r="1104" spans="11:11" x14ac:dyDescent="0.25">
      <c r="K1104" s="35"/>
    </row>
    <row r="1105" spans="11:11" x14ac:dyDescent="0.25">
      <c r="K1105" s="35"/>
    </row>
    <row r="1106" spans="11:11" x14ac:dyDescent="0.25">
      <c r="K1106" s="35"/>
    </row>
    <row r="1107" spans="11:11" x14ac:dyDescent="0.25">
      <c r="K1107" s="35"/>
    </row>
    <row r="1108" spans="11:11" x14ac:dyDescent="0.25">
      <c r="K1108" s="35"/>
    </row>
    <row r="1109" spans="11:11" x14ac:dyDescent="0.25">
      <c r="K1109" s="35"/>
    </row>
    <row r="1110" spans="11:11" x14ac:dyDescent="0.25">
      <c r="K1110" s="35"/>
    </row>
    <row r="1111" spans="11:11" x14ac:dyDescent="0.25">
      <c r="K1111" s="35"/>
    </row>
    <row r="1112" spans="11:11" x14ac:dyDescent="0.25">
      <c r="K1112" s="35"/>
    </row>
    <row r="1113" spans="11:11" x14ac:dyDescent="0.25">
      <c r="K1113" s="35"/>
    </row>
    <row r="1114" spans="11:11" x14ac:dyDescent="0.25">
      <c r="K1114" s="35"/>
    </row>
    <row r="1115" spans="11:11" x14ac:dyDescent="0.25">
      <c r="K1115" s="35"/>
    </row>
    <row r="1116" spans="11:11" x14ac:dyDescent="0.25">
      <c r="K1116" s="35"/>
    </row>
    <row r="1117" spans="11:11" x14ac:dyDescent="0.25">
      <c r="K1117" s="35"/>
    </row>
    <row r="1118" spans="11:11" x14ac:dyDescent="0.25">
      <c r="K1118" s="35"/>
    </row>
    <row r="1119" spans="11:11" x14ac:dyDescent="0.25">
      <c r="K1119" s="35"/>
    </row>
    <row r="1120" spans="11:11" x14ac:dyDescent="0.25">
      <c r="K1120" s="35"/>
    </row>
    <row r="1121" spans="11:11" x14ac:dyDescent="0.25">
      <c r="K1121" s="35"/>
    </row>
    <row r="1122" spans="11:11" x14ac:dyDescent="0.25">
      <c r="K1122" s="35"/>
    </row>
    <row r="1123" spans="11:11" x14ac:dyDescent="0.25">
      <c r="K1123" s="35"/>
    </row>
    <row r="1124" spans="11:11" x14ac:dyDescent="0.25">
      <c r="K1124" s="35"/>
    </row>
    <row r="1125" spans="11:11" x14ac:dyDescent="0.25">
      <c r="K1125" s="35"/>
    </row>
    <row r="1126" spans="11:11" x14ac:dyDescent="0.25">
      <c r="K1126" s="35"/>
    </row>
    <row r="1127" spans="11:11" x14ac:dyDescent="0.25">
      <c r="K1127" s="35"/>
    </row>
    <row r="1128" spans="11:11" x14ac:dyDescent="0.25">
      <c r="K1128" s="35"/>
    </row>
    <row r="1129" spans="11:11" x14ac:dyDescent="0.25">
      <c r="K1129" s="35"/>
    </row>
    <row r="1130" spans="11:11" x14ac:dyDescent="0.25">
      <c r="K1130" s="35"/>
    </row>
    <row r="1131" spans="11:11" x14ac:dyDescent="0.25">
      <c r="K1131" s="35"/>
    </row>
    <row r="1132" spans="11:11" x14ac:dyDescent="0.25">
      <c r="K1132" s="35"/>
    </row>
    <row r="1133" spans="11:11" x14ac:dyDescent="0.25">
      <c r="K1133" s="35"/>
    </row>
    <row r="1134" spans="11:11" x14ac:dyDescent="0.25">
      <c r="K1134" s="35"/>
    </row>
    <row r="1135" spans="11:11" x14ac:dyDescent="0.25">
      <c r="K1135" s="35"/>
    </row>
    <row r="1136" spans="11:11" x14ac:dyDescent="0.25">
      <c r="K1136" s="35"/>
    </row>
    <row r="1137" spans="11:11" x14ac:dyDescent="0.25">
      <c r="K1137" s="35"/>
    </row>
    <row r="1138" spans="11:11" x14ac:dyDescent="0.25">
      <c r="K1138" s="35"/>
    </row>
    <row r="1139" spans="11:11" x14ac:dyDescent="0.25">
      <c r="K1139" s="35"/>
    </row>
    <row r="1140" spans="11:11" x14ac:dyDescent="0.25">
      <c r="K1140" s="35"/>
    </row>
    <row r="1141" spans="11:11" x14ac:dyDescent="0.25">
      <c r="K1141" s="35"/>
    </row>
    <row r="1142" spans="11:11" x14ac:dyDescent="0.25">
      <c r="K1142" s="35"/>
    </row>
    <row r="1143" spans="11:11" x14ac:dyDescent="0.25">
      <c r="K1143" s="35"/>
    </row>
    <row r="1144" spans="11:11" x14ac:dyDescent="0.25">
      <c r="K1144" s="35"/>
    </row>
    <row r="1145" spans="11:11" x14ac:dyDescent="0.25">
      <c r="K1145" s="35"/>
    </row>
    <row r="1146" spans="11:11" x14ac:dyDescent="0.25">
      <c r="K1146" s="35"/>
    </row>
    <row r="1147" spans="11:11" x14ac:dyDescent="0.25">
      <c r="K1147" s="35"/>
    </row>
    <row r="1148" spans="11:11" x14ac:dyDescent="0.25">
      <c r="K1148" s="35"/>
    </row>
    <row r="1149" spans="11:11" x14ac:dyDescent="0.25">
      <c r="K1149" s="35"/>
    </row>
    <row r="1150" spans="11:11" x14ac:dyDescent="0.25">
      <c r="K1150" s="35"/>
    </row>
    <row r="1151" spans="11:11" x14ac:dyDescent="0.25">
      <c r="K1151" s="35"/>
    </row>
    <row r="1152" spans="11:11" x14ac:dyDescent="0.25">
      <c r="K1152" s="35"/>
    </row>
    <row r="1153" spans="11:11" x14ac:dyDescent="0.25">
      <c r="K1153" s="35"/>
    </row>
    <row r="1154" spans="11:11" x14ac:dyDescent="0.25">
      <c r="K1154" s="35"/>
    </row>
    <row r="1155" spans="11:11" x14ac:dyDescent="0.25">
      <c r="K1155" s="35"/>
    </row>
    <row r="1156" spans="11:11" x14ac:dyDescent="0.25">
      <c r="K1156" s="35"/>
    </row>
    <row r="1157" spans="11:11" x14ac:dyDescent="0.25">
      <c r="K1157" s="35"/>
    </row>
    <row r="1158" spans="11:11" x14ac:dyDescent="0.25">
      <c r="K1158" s="35"/>
    </row>
    <row r="1159" spans="11:11" x14ac:dyDescent="0.25">
      <c r="K1159" s="35"/>
    </row>
    <row r="1160" spans="11:11" x14ac:dyDescent="0.25">
      <c r="K1160" s="35"/>
    </row>
    <row r="1161" spans="11:11" x14ac:dyDescent="0.25">
      <c r="K1161" s="35"/>
    </row>
    <row r="1162" spans="11:11" x14ac:dyDescent="0.25">
      <c r="K1162" s="35"/>
    </row>
    <row r="1163" spans="11:11" x14ac:dyDescent="0.25">
      <c r="K1163" s="35"/>
    </row>
    <row r="1164" spans="11:11" x14ac:dyDescent="0.25">
      <c r="K1164" s="35"/>
    </row>
    <row r="1165" spans="11:11" x14ac:dyDescent="0.25">
      <c r="K1165" s="35"/>
    </row>
    <row r="1166" spans="11:11" x14ac:dyDescent="0.25">
      <c r="K1166" s="35"/>
    </row>
    <row r="1167" spans="11:11" x14ac:dyDescent="0.25">
      <c r="K1167" s="35"/>
    </row>
    <row r="1168" spans="11:11" x14ac:dyDescent="0.25">
      <c r="K1168" s="35"/>
    </row>
    <row r="1169" spans="11:11" x14ac:dyDescent="0.25">
      <c r="K1169" s="35"/>
    </row>
    <row r="1170" spans="11:11" x14ac:dyDescent="0.25">
      <c r="K1170" s="35"/>
    </row>
    <row r="1171" spans="11:11" x14ac:dyDescent="0.25">
      <c r="K1171" s="35"/>
    </row>
    <row r="1172" spans="11:11" x14ac:dyDescent="0.25">
      <c r="K1172" s="35"/>
    </row>
    <row r="1173" spans="11:11" x14ac:dyDescent="0.25">
      <c r="K1173" s="35"/>
    </row>
    <row r="1174" spans="11:11" x14ac:dyDescent="0.25">
      <c r="K1174" s="35"/>
    </row>
    <row r="1175" spans="11:11" x14ac:dyDescent="0.25">
      <c r="K1175" s="35"/>
    </row>
    <row r="1176" spans="11:11" x14ac:dyDescent="0.25">
      <c r="K1176" s="35"/>
    </row>
    <row r="1177" spans="11:11" x14ac:dyDescent="0.25">
      <c r="K1177" s="35"/>
    </row>
    <row r="1178" spans="11:11" x14ac:dyDescent="0.25">
      <c r="K1178" s="35"/>
    </row>
    <row r="1179" spans="11:11" x14ac:dyDescent="0.25">
      <c r="K1179" s="35"/>
    </row>
    <row r="1180" spans="11:11" x14ac:dyDescent="0.25">
      <c r="K1180" s="35"/>
    </row>
    <row r="1181" spans="11:11" x14ac:dyDescent="0.25">
      <c r="K1181" s="35"/>
    </row>
    <row r="1182" spans="11:11" x14ac:dyDescent="0.25">
      <c r="K1182" s="35"/>
    </row>
    <row r="1183" spans="11:11" x14ac:dyDescent="0.25">
      <c r="K1183" s="35"/>
    </row>
    <row r="1184" spans="11:11" x14ac:dyDescent="0.25">
      <c r="K1184" s="35"/>
    </row>
    <row r="1185" spans="11:11" x14ac:dyDescent="0.25">
      <c r="K1185" s="35"/>
    </row>
    <row r="1186" spans="11:11" x14ac:dyDescent="0.25">
      <c r="K1186" s="35"/>
    </row>
    <row r="1187" spans="11:11" x14ac:dyDescent="0.25">
      <c r="K1187" s="35"/>
    </row>
    <row r="1188" spans="11:11" x14ac:dyDescent="0.25">
      <c r="K1188" s="35"/>
    </row>
    <row r="1189" spans="11:11" x14ac:dyDescent="0.25">
      <c r="K1189" s="35"/>
    </row>
    <row r="1190" spans="11:11" x14ac:dyDescent="0.25">
      <c r="K1190" s="35"/>
    </row>
    <row r="1191" spans="11:11" x14ac:dyDescent="0.25">
      <c r="K1191" s="35"/>
    </row>
    <row r="1192" spans="11:11" x14ac:dyDescent="0.25">
      <c r="K1192" s="35"/>
    </row>
    <row r="1193" spans="11:11" x14ac:dyDescent="0.25">
      <c r="K1193" s="35"/>
    </row>
    <row r="1194" spans="11:11" x14ac:dyDescent="0.25">
      <c r="K1194" s="35"/>
    </row>
    <row r="1195" spans="11:11" x14ac:dyDescent="0.25">
      <c r="K1195" s="35"/>
    </row>
    <row r="1196" spans="11:11" x14ac:dyDescent="0.25">
      <c r="K1196" s="35"/>
    </row>
    <row r="1197" spans="11:11" x14ac:dyDescent="0.25">
      <c r="K1197" s="35"/>
    </row>
    <row r="1198" spans="11:11" x14ac:dyDescent="0.25">
      <c r="K1198" s="35"/>
    </row>
    <row r="1199" spans="11:11" x14ac:dyDescent="0.25">
      <c r="K1199" s="35"/>
    </row>
    <row r="1200" spans="11:11" x14ac:dyDescent="0.25">
      <c r="K1200" s="35"/>
    </row>
    <row r="1201" spans="11:11" x14ac:dyDescent="0.25">
      <c r="K1201" s="35"/>
    </row>
    <row r="1202" spans="11:11" x14ac:dyDescent="0.25">
      <c r="K1202" s="35"/>
    </row>
    <row r="1203" spans="11:11" x14ac:dyDescent="0.25">
      <c r="K1203" s="35"/>
    </row>
    <row r="1204" spans="11:11" x14ac:dyDescent="0.25">
      <c r="K1204" s="35"/>
    </row>
    <row r="1205" spans="11:11" x14ac:dyDescent="0.25">
      <c r="K1205" s="35"/>
    </row>
    <row r="1206" spans="11:11" x14ac:dyDescent="0.25">
      <c r="K1206" s="35"/>
    </row>
    <row r="1207" spans="11:11" x14ac:dyDescent="0.25">
      <c r="K1207" s="35"/>
    </row>
    <row r="1208" spans="11:11" x14ac:dyDescent="0.25">
      <c r="K1208" s="35"/>
    </row>
    <row r="1209" spans="11:11" x14ac:dyDescent="0.25">
      <c r="K1209" s="35"/>
    </row>
    <row r="1210" spans="11:11" x14ac:dyDescent="0.25">
      <c r="K1210" s="35"/>
    </row>
    <row r="1211" spans="11:11" x14ac:dyDescent="0.25">
      <c r="K1211" s="35"/>
    </row>
    <row r="1212" spans="11:11" x14ac:dyDescent="0.25">
      <c r="K1212" s="35"/>
    </row>
    <row r="1213" spans="11:11" x14ac:dyDescent="0.25">
      <c r="K1213" s="35"/>
    </row>
    <row r="1214" spans="11:11" x14ac:dyDescent="0.25">
      <c r="K1214" s="35"/>
    </row>
    <row r="1215" spans="11:11" x14ac:dyDescent="0.25">
      <c r="K1215" s="35"/>
    </row>
    <row r="1216" spans="11:11" x14ac:dyDescent="0.25">
      <c r="K1216" s="35"/>
    </row>
    <row r="1217" spans="11:11" x14ac:dyDescent="0.25">
      <c r="K1217" s="35"/>
    </row>
    <row r="1218" spans="11:11" x14ac:dyDescent="0.25">
      <c r="K1218" s="35"/>
    </row>
    <row r="1219" spans="11:11" x14ac:dyDescent="0.25">
      <c r="K1219" s="35"/>
    </row>
    <row r="1220" spans="11:11" x14ac:dyDescent="0.25">
      <c r="K1220" s="35"/>
    </row>
    <row r="1221" spans="11:11" x14ac:dyDescent="0.25">
      <c r="K1221" s="35"/>
    </row>
    <row r="1222" spans="11:11" x14ac:dyDescent="0.25">
      <c r="K1222" s="35"/>
    </row>
    <row r="1223" spans="11:11" x14ac:dyDescent="0.25">
      <c r="K1223" s="35"/>
    </row>
    <row r="1224" spans="11:11" x14ac:dyDescent="0.25">
      <c r="K1224" s="35"/>
    </row>
    <row r="1225" spans="11:11" x14ac:dyDescent="0.25">
      <c r="K1225" s="35"/>
    </row>
    <row r="1226" spans="11:11" x14ac:dyDescent="0.25">
      <c r="K1226" s="35"/>
    </row>
    <row r="1227" spans="11:11" x14ac:dyDescent="0.25">
      <c r="K1227" s="35"/>
    </row>
    <row r="1228" spans="11:11" x14ac:dyDescent="0.25">
      <c r="K1228" s="35"/>
    </row>
    <row r="1229" spans="11:11" x14ac:dyDescent="0.25">
      <c r="K1229" s="35"/>
    </row>
    <row r="1230" spans="11:11" x14ac:dyDescent="0.25">
      <c r="K1230" s="35"/>
    </row>
    <row r="1231" spans="11:11" x14ac:dyDescent="0.25">
      <c r="K1231" s="35"/>
    </row>
    <row r="1232" spans="11:11" x14ac:dyDescent="0.25">
      <c r="K1232" s="35"/>
    </row>
    <row r="1233" spans="11:11" x14ac:dyDescent="0.25">
      <c r="K1233" s="35"/>
    </row>
    <row r="1234" spans="11:11" x14ac:dyDescent="0.25">
      <c r="K1234" s="35"/>
    </row>
    <row r="1235" spans="11:11" x14ac:dyDescent="0.25">
      <c r="K1235" s="35"/>
    </row>
    <row r="1236" spans="11:11" x14ac:dyDescent="0.25">
      <c r="K1236" s="35"/>
    </row>
    <row r="1237" spans="11:11" x14ac:dyDescent="0.25">
      <c r="K1237" s="35"/>
    </row>
    <row r="1238" spans="11:11" x14ac:dyDescent="0.25">
      <c r="K1238" s="35"/>
    </row>
    <row r="1239" spans="11:11" x14ac:dyDescent="0.25">
      <c r="K1239" s="35"/>
    </row>
    <row r="1240" spans="11:11" x14ac:dyDescent="0.25">
      <c r="K1240" s="35"/>
    </row>
    <row r="1241" spans="11:11" x14ac:dyDescent="0.25">
      <c r="K1241" s="35"/>
    </row>
    <row r="1242" spans="11:11" x14ac:dyDescent="0.25">
      <c r="K1242" s="35"/>
    </row>
    <row r="1243" spans="11:11" x14ac:dyDescent="0.25">
      <c r="K1243" s="35"/>
    </row>
    <row r="1244" spans="11:11" x14ac:dyDescent="0.25">
      <c r="K1244" s="35"/>
    </row>
    <row r="1245" spans="11:11" x14ac:dyDescent="0.25">
      <c r="K1245" s="35"/>
    </row>
    <row r="1246" spans="11:11" x14ac:dyDescent="0.25">
      <c r="K1246" s="35"/>
    </row>
    <row r="1247" spans="11:11" x14ac:dyDescent="0.25">
      <c r="K1247" s="35"/>
    </row>
    <row r="1248" spans="11:11" x14ac:dyDescent="0.25">
      <c r="K1248" s="35"/>
    </row>
    <row r="1249" spans="11:11" x14ac:dyDescent="0.25">
      <c r="K1249" s="35"/>
    </row>
    <row r="1250" spans="11:11" x14ac:dyDescent="0.25">
      <c r="K1250" s="35"/>
    </row>
    <row r="1251" spans="11:11" x14ac:dyDescent="0.25">
      <c r="K1251" s="35"/>
    </row>
    <row r="1252" spans="11:11" x14ac:dyDescent="0.25">
      <c r="K1252" s="35"/>
    </row>
    <row r="1253" spans="11:11" x14ac:dyDescent="0.25">
      <c r="K1253" s="35"/>
    </row>
    <row r="1254" spans="11:11" x14ac:dyDescent="0.25">
      <c r="K1254" s="35"/>
    </row>
    <row r="1255" spans="11:11" x14ac:dyDescent="0.25">
      <c r="K1255" s="35"/>
    </row>
    <row r="1256" spans="11:11" x14ac:dyDescent="0.25">
      <c r="K1256" s="35"/>
    </row>
    <row r="1257" spans="11:11" x14ac:dyDescent="0.25">
      <c r="K1257" s="35"/>
    </row>
    <row r="1258" spans="11:11" x14ac:dyDescent="0.25">
      <c r="K1258" s="35"/>
    </row>
    <row r="1259" spans="11:11" x14ac:dyDescent="0.25">
      <c r="K1259" s="35"/>
    </row>
    <row r="1260" spans="11:11" x14ac:dyDescent="0.25">
      <c r="K1260" s="35"/>
    </row>
    <row r="1261" spans="11:11" x14ac:dyDescent="0.25">
      <c r="K1261" s="35"/>
    </row>
    <row r="1262" spans="11:11" x14ac:dyDescent="0.25">
      <c r="K1262" s="35"/>
    </row>
    <row r="1263" spans="11:11" x14ac:dyDescent="0.25">
      <c r="K1263" s="35"/>
    </row>
    <row r="1264" spans="11:11" x14ac:dyDescent="0.25">
      <c r="K1264" s="35"/>
    </row>
    <row r="1265" spans="11:11" x14ac:dyDescent="0.25">
      <c r="K1265" s="35"/>
    </row>
    <row r="1266" spans="11:11" x14ac:dyDescent="0.25">
      <c r="K1266" s="35"/>
    </row>
    <row r="1267" spans="11:11" x14ac:dyDescent="0.25">
      <c r="K1267" s="35"/>
    </row>
    <row r="1268" spans="11:11" x14ac:dyDescent="0.25">
      <c r="K1268" s="35"/>
    </row>
    <row r="1269" spans="11:11" x14ac:dyDescent="0.25">
      <c r="K1269" s="35"/>
    </row>
    <row r="1270" spans="11:11" x14ac:dyDescent="0.25">
      <c r="K1270" s="35"/>
    </row>
    <row r="1271" spans="11:11" x14ac:dyDescent="0.25">
      <c r="K1271" s="35"/>
    </row>
    <row r="1272" spans="11:11" x14ac:dyDescent="0.25">
      <c r="K1272" s="35"/>
    </row>
    <row r="1273" spans="11:11" x14ac:dyDescent="0.25">
      <c r="K1273" s="35"/>
    </row>
    <row r="1274" spans="11:11" x14ac:dyDescent="0.25">
      <c r="K1274" s="35"/>
    </row>
    <row r="1275" spans="11:11" x14ac:dyDescent="0.25">
      <c r="K1275" s="35"/>
    </row>
    <row r="1276" spans="11:11" x14ac:dyDescent="0.25">
      <c r="K1276" s="35"/>
    </row>
    <row r="1277" spans="11:11" x14ac:dyDescent="0.25">
      <c r="K1277" s="35"/>
    </row>
    <row r="1278" spans="11:11" x14ac:dyDescent="0.25">
      <c r="K1278" s="35"/>
    </row>
    <row r="1279" spans="11:11" x14ac:dyDescent="0.25">
      <c r="K1279" s="35"/>
    </row>
    <row r="1280" spans="11:11" x14ac:dyDescent="0.25">
      <c r="K1280" s="35"/>
    </row>
    <row r="1281" spans="11:11" x14ac:dyDescent="0.25">
      <c r="K1281" s="35"/>
    </row>
    <row r="1282" spans="11:11" x14ac:dyDescent="0.25">
      <c r="K1282" s="35"/>
    </row>
    <row r="1283" spans="11:11" x14ac:dyDescent="0.25">
      <c r="K1283" s="35"/>
    </row>
    <row r="1284" spans="11:11" x14ac:dyDescent="0.25">
      <c r="K1284" s="35"/>
    </row>
    <row r="1285" spans="11:11" x14ac:dyDescent="0.25">
      <c r="K1285" s="35"/>
    </row>
    <row r="1286" spans="11:11" x14ac:dyDescent="0.25">
      <c r="K1286" s="35"/>
    </row>
    <row r="1287" spans="11:11" x14ac:dyDescent="0.25">
      <c r="K1287" s="35"/>
    </row>
    <row r="1288" spans="11:11" x14ac:dyDescent="0.25">
      <c r="K1288" s="35"/>
    </row>
    <row r="1289" spans="11:11" x14ac:dyDescent="0.25">
      <c r="K1289" s="35"/>
    </row>
    <row r="1290" spans="11:11" x14ac:dyDescent="0.25">
      <c r="K1290" s="35"/>
    </row>
    <row r="1291" spans="11:11" x14ac:dyDescent="0.25">
      <c r="K1291" s="35"/>
    </row>
    <row r="1292" spans="11:11" x14ac:dyDescent="0.25">
      <c r="K1292" s="35"/>
    </row>
    <row r="1293" spans="11:11" x14ac:dyDescent="0.25">
      <c r="K1293" s="35"/>
    </row>
    <row r="1294" spans="11:11" x14ac:dyDescent="0.25">
      <c r="K1294" s="35"/>
    </row>
    <row r="1295" spans="11:11" x14ac:dyDescent="0.25">
      <c r="K1295" s="35"/>
    </row>
    <row r="1296" spans="11:11" x14ac:dyDescent="0.25">
      <c r="K1296" s="35"/>
    </row>
    <row r="1297" spans="11:11" x14ac:dyDescent="0.25">
      <c r="K1297" s="35"/>
    </row>
    <row r="1298" spans="11:11" x14ac:dyDescent="0.25">
      <c r="K1298" s="35"/>
    </row>
    <row r="1299" spans="11:11" x14ac:dyDescent="0.25">
      <c r="K1299" s="35"/>
    </row>
    <row r="1300" spans="11:11" x14ac:dyDescent="0.25">
      <c r="K1300" s="35"/>
    </row>
    <row r="1301" spans="11:11" x14ac:dyDescent="0.25">
      <c r="K1301" s="35"/>
    </row>
    <row r="1302" spans="11:11" x14ac:dyDescent="0.25">
      <c r="K1302" s="35"/>
    </row>
    <row r="1303" spans="11:11" x14ac:dyDescent="0.25">
      <c r="K1303" s="35"/>
    </row>
    <row r="1304" spans="11:11" x14ac:dyDescent="0.25">
      <c r="K1304" s="35"/>
    </row>
    <row r="1305" spans="11:11" x14ac:dyDescent="0.25">
      <c r="K1305" s="35"/>
    </row>
    <row r="1306" spans="11:11" x14ac:dyDescent="0.25">
      <c r="K1306" s="35"/>
    </row>
    <row r="1307" spans="11:11" x14ac:dyDescent="0.25">
      <c r="K1307" s="35"/>
    </row>
    <row r="1308" spans="11:11" x14ac:dyDescent="0.25">
      <c r="K1308" s="35"/>
    </row>
    <row r="1309" spans="11:11" x14ac:dyDescent="0.25">
      <c r="K1309" s="35"/>
    </row>
    <row r="1310" spans="11:11" x14ac:dyDescent="0.25">
      <c r="K1310" s="35"/>
    </row>
  </sheetData>
  <mergeCells count="32">
    <mergeCell ref="B99:IW99"/>
    <mergeCell ref="B74:K74"/>
    <mergeCell ref="B117:IX117"/>
    <mergeCell ref="B72:IW72"/>
    <mergeCell ref="B73:IW73"/>
    <mergeCell ref="B85:IW85"/>
    <mergeCell ref="B86:IW86"/>
    <mergeCell ref="B97:IW97"/>
    <mergeCell ref="B59:IX59"/>
    <mergeCell ref="B60:IX60"/>
    <mergeCell ref="B98:IW98"/>
    <mergeCell ref="I1:L1"/>
    <mergeCell ref="C7:IW7"/>
    <mergeCell ref="IX7:IX8"/>
    <mergeCell ref="B20:IW20"/>
    <mergeCell ref="B21:IW21"/>
    <mergeCell ref="B130:IX130"/>
    <mergeCell ref="B131:IX131"/>
    <mergeCell ref="B132:IX132"/>
    <mergeCell ref="B122:K122"/>
    <mergeCell ref="A3:IX5"/>
    <mergeCell ref="B87:K87"/>
    <mergeCell ref="B22:K22"/>
    <mergeCell ref="B40:K40"/>
    <mergeCell ref="B47:K47"/>
    <mergeCell ref="B50:K50"/>
    <mergeCell ref="A7:A8"/>
    <mergeCell ref="B7:B8"/>
    <mergeCell ref="B14:K14"/>
    <mergeCell ref="B115:IX115"/>
    <mergeCell ref="B116:IX116"/>
    <mergeCell ref="B58:IW58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2021-02-25T04:28:01Z</dcterms:modified>
</cp:coreProperties>
</file>