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<sst xmlns="http://schemas.openxmlformats.org/spreadsheetml/2006/main" count="134" uniqueCount="98">
  <si>
    <t>№ строки</t>
  </si>
  <si>
    <t>Наименование мероприятия/источники расходов на финансирование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</si>
  <si>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</si>
  <si>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</si>
  <si>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</si>
  <si>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</si>
  <si>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</si>
  <si>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</si>
  <si>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</si>
  <si>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</si>
  <si>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Объем расходов на выполнение мероприятия за счет всех источников ресурсного обеспечения (тыс. руб.)</t>
  </si>
  <si>
    <t>Номер строки целевых показателей и индикаторов, на достижение которых направлены мероприятия</t>
  </si>
  <si>
    <t>ВСЕГО по муниципальной программе, в том числе</t>
  </si>
  <si>
    <t>федеральный бюджет</t>
  </si>
  <si>
    <t>областной бюджет</t>
  </si>
  <si>
    <t xml:space="preserve">местный бюджет           </t>
  </si>
  <si>
    <t xml:space="preserve">Всего по направлению     </t>
  </si>
  <si>
    <t xml:space="preserve">в том числе              </t>
  </si>
  <si>
    <t xml:space="preserve">"Прочие нужды", </t>
  </si>
  <si>
    <t>Цель 1. Создание условий для устойчивого развития объектов внешнего благоустройства на территории городского округа Пелым</t>
  </si>
  <si>
    <t>Задача 1.1. Комплексное благоустройство дворовых территорий многоквартирных домов</t>
  </si>
  <si>
    <t>местный бюджет</t>
  </si>
  <si>
    <t>Задача 1.2. Организация в границах городского округа Пелым уличного освещения</t>
  </si>
  <si>
    <t>Задача 1.3. Улучшение санитарного состояния территории городского округа Пелым</t>
  </si>
  <si>
    <t>Задача 2.1 Создание целостной системы управления энергосбережения</t>
  </si>
  <si>
    <t xml:space="preserve">областной бюджет </t>
  </si>
  <si>
    <t xml:space="preserve">местный бюджет </t>
  </si>
  <si>
    <t>Цель 4. Повышение комфортности и безопасности проживания населения, за счет развития и поддержки жилищного и коммунального хозяйства в многоквартирных домах на территории городского округа Пелым</t>
  </si>
  <si>
    <t xml:space="preserve">           Задача 4.1: Содержание муниципального имущества, соразмерно муниципальной доле собственности этого имущества</t>
  </si>
  <si>
    <t>Подпрограмма 5. « Экологическая программа городского округа Пелым»</t>
  </si>
  <si>
    <t>Цель 5. «Создание условий для поддержания и улучшения экологического благополучия на территории городского округа Пелым»</t>
  </si>
  <si>
    <t xml:space="preserve">          Задача 5.1. «Обеспечение предотвращения вредного воздействия отходов производства и потребления на здоровье человека и окружающую среду на территории городского округа Пелым»</t>
  </si>
  <si>
    <t>Цель 6. Создание условий для развития и содержания улично-дорожной сети на территории городского округа Пелым</t>
  </si>
  <si>
    <t>Задача 6.1. Улучшение качества состояния дорог и улиц городского округа Пелым</t>
  </si>
  <si>
    <t>Задача 6.2. Обеспечение безопасности дорожного движения на территории городского округа Пелым</t>
  </si>
  <si>
    <t xml:space="preserve">          Цель 2. Повышение эффективности использования  энергетических ресурсов объектами соцкультбыта и предприятиями ЖКХ без ущемления интересов потребителей, снижение затрат бюджета на приобретение топливно-энергетических ресурсов, улучшение финансового состояния предприятий ЖКХ за счет снижения платежей за энергоресурсы, стимулирование проведения энергосберегающей политики производителями и потребителями энергетических ресурсов на основе экономической заинтересованности</t>
  </si>
  <si>
    <t>итого по подпрограмме 6</t>
  </si>
  <si>
    <t>итого по подпрограмме 5</t>
  </si>
  <si>
    <t>итого по подпрограмме 4</t>
  </si>
  <si>
    <t>итого по подпрограмме 3</t>
  </si>
  <si>
    <t>итого по подпрограмме 2</t>
  </si>
  <si>
    <t>итого по подпрограмме 1</t>
  </si>
  <si>
    <t>Подпрограмма 2.  «Энергосбережение и повышение энергетической эффективности  на территории городского округа Пелым»</t>
  </si>
  <si>
    <t>Задача 1.4. Ликвидация ветхих аварийных объектов недвижимости</t>
  </si>
  <si>
    <t>Подпрограмма 3.  «Переселение жителей на территории городского округа Пелым из ветхого аварийного жилого фонда» финансирования и привлечения внебюджетных ресурсов, средств областного бюджета</t>
  </si>
  <si>
    <t>Подпрограмма 4. "Содержание и капитальный ремонт общего имущества  муниципального жилищного фонда на территории городского округа Пелым"</t>
  </si>
  <si>
    <t>местный бюджет:</t>
  </si>
  <si>
    <t xml:space="preserve">     Цель 3.: Ликвидация ветхого и аварийного жилищного фонда на территории городского округа Пелым с учетом реальных возможностей бюджетного финансирования и привлечения внебюджетных ресурсов, средств областного бюджета </t>
  </si>
  <si>
    <t xml:space="preserve">Задача 3.1: Отселение граждан из ветхих и аварийных домов.                                         </t>
  </si>
  <si>
    <t>Мероприятие 1.1. Содержание источников нецентрализованного водоснабжения, всего, из них</t>
  </si>
  <si>
    <t xml:space="preserve"> Мероприятие 1.2.  Проведение лабораторного контроля качества воды источников нецентрализованного водоснабжения, всего, из них:</t>
  </si>
  <si>
    <t xml:space="preserve"> Меропритие 1.4. Содержание детских игровых площадок, всего, из них: </t>
  </si>
  <si>
    <t xml:space="preserve">Мероприятие 1.5. Регулирование численности безнадзорных животных, всего, из них: </t>
  </si>
  <si>
    <t xml:space="preserve">Мероприятие 1.6. Акарицидная дератизационная обработка мест общего пользования, всего, из них:                        </t>
  </si>
  <si>
    <t>Мероприятие 1.7. Ремонт подъездов к дворовым территориям многоквартирных домов, всего,  из них:</t>
  </si>
  <si>
    <t>Мероприятие 1.8. Прочие мероприятия по благоустройству, в т.ч.: обустройство туалетов не канализованных домов № 1,2,3,4  по ул. Железнодорожная;  озеленение (формовочная и омолаживающая обрезка тополей); приобретение указателей с наименованиями улиц и номерами домов; обустройство кладбища в п. Пелым; содержание мест захоронения (кладбищ);  обустройство тротуара по ул. К.Маркса; заключение договоров по привлечению к работам по благоустройству с центром занятости; разработка сметной документации; проведение экспертизы сметной документации и т.д., всего, из них:</t>
  </si>
  <si>
    <t xml:space="preserve">Мероприятие 1.9. Реконструкция сетей уличного освещения, всего, из них: </t>
  </si>
  <si>
    <t xml:space="preserve">Мероприятие 1.10. Содержание светильников уличного освещения и оплата электроэнергии, всего, из них: </t>
  </si>
  <si>
    <t>Мероприятие 1.11. Приобретение светильников уличного освещения, всего, из них:</t>
  </si>
  <si>
    <t xml:space="preserve">Мероприятие 1.12. Организация санитарной очистки территории городского округа (в т.ч. приобретение инвентаря, транспортные услуги по вывозу мусора), всего, из них: </t>
  </si>
  <si>
    <t xml:space="preserve">Мероприятие 1.13. Проведение работ по сносу аварийных домов, всего, из них: </t>
  </si>
  <si>
    <t>Мероприятие 1.3. Обустройство детской игровой площадки, всего, из них:</t>
  </si>
  <si>
    <t>Мероприятие 2.1 Модернизация уличного освещения, всего, из них:</t>
  </si>
  <si>
    <t xml:space="preserve">Мероприятие 3.1 Предоставление гражданам, отселяемых из ветхих домов, жилых помещений, построенных (приобретенных) за счет средств бюджета города, всего, из них: </t>
  </si>
  <si>
    <t xml:space="preserve">Мероприятие 3.3            Строительство жилых помещений для предоставления гражданам, переселяемым из аварийного жилищного фонда,                              всего из них: </t>
  </si>
  <si>
    <t xml:space="preserve">Мероприятие 4.1 Капитальный ремонт общего имущества многоквартирных домов, всего из них: </t>
  </si>
  <si>
    <t xml:space="preserve">Мероприятие 4.2  денежные средства на уплату взносов за капитальный ремонт, всего, из них: </t>
  </si>
  <si>
    <t>Мероприятие 5.1. Ликвидация несанкционированных свалок, всего, из них:</t>
  </si>
  <si>
    <t xml:space="preserve">Мероприятие 5.2. Сбор и утилизация ртутьсодержащих отходов, всего, из них: </t>
  </si>
  <si>
    <t>Мероприятие 5.3. Приобретение демеркуризационных комплектов, всего, из них:</t>
  </si>
  <si>
    <t>Мероприятие 5.4. Разработка природоохранной разрешительной документации по обращению с отходами, всего, из них:</t>
  </si>
  <si>
    <t>Мероприятие 6.1. Эксплуатационное содержание автомобильных дорог общего пользования местного значения, средств регулирования дорожного движения, тротуаров, всего, из них:</t>
  </si>
  <si>
    <t>Мероприятие 6.2. Ремонт автомобильных дорог общего пользования местного значения, прочие работы, связанные с ремонтом автомобильных дорог (разработка ПСД, экспертиза ПСД), всего, из них:</t>
  </si>
  <si>
    <t xml:space="preserve">Мероприятие 6.4. Распространение световозвращающих элементов среди дошкольников и учащихся младших классов образовательных учреждений» , всего,  из них:                  </t>
  </si>
  <si>
    <t xml:space="preserve">Мероприятие 4.3  Прочие мероприятия (постановка и снятие с кадастрового учета объектов недвижимости), всего, из них: </t>
  </si>
  <si>
    <t>Мероприятие 5.5. Приобретение контейнеров для ТБО, из них:</t>
  </si>
  <si>
    <t xml:space="preserve">Мероприятие 4.4  Закупка материалов для проведения капитального ремонта общего имущества многоквартирных домов, всего, из них: </t>
  </si>
  <si>
    <t>Мероприятие 3.2 Предоставление гражданам, переселяемых из аварийного жилищного фонда, жилых помещений приобретенных на вторичном рынке,всего, из них:</t>
  </si>
  <si>
    <r>
      <t xml:space="preserve">Подпрограмма 1. </t>
    </r>
    <r>
      <rPr>
        <sz val="8"/>
        <color indexed="8"/>
        <rFont val="Calibri"/>
        <family val="2"/>
      </rPr>
      <t>«</t>
    </r>
    <r>
      <rPr>
        <sz val="8"/>
        <color indexed="8"/>
        <rFont val="Times New Roman"/>
        <family val="1"/>
      </rPr>
      <t>Комплексное благоустройство территории городского округа Пелым»</t>
    </r>
  </si>
  <si>
    <r>
      <t>Мероприятие 2.2  Выполнение комплекса мероприятий для присоединения к газораспределительной сети здания «Пекарни</t>
    </r>
    <r>
      <rPr>
        <sz val="8"/>
        <color indexed="8"/>
        <rFont val="Calibri"/>
        <family val="2"/>
      </rPr>
      <t>»,</t>
    </r>
    <r>
      <rPr>
        <sz val="8"/>
        <color indexed="8"/>
        <rFont val="Times New Roman"/>
        <family val="1"/>
      </rPr>
      <t xml:space="preserve"> всего, из них:</t>
    </r>
  </si>
  <si>
    <r>
      <t>Мероприятие 2.3  Актуализация схемы теплоснабжения городского округа Пелым</t>
    </r>
    <r>
      <rPr>
        <sz val="8"/>
        <color indexed="8"/>
        <rFont val="Calibri"/>
        <family val="2"/>
      </rPr>
      <t>,</t>
    </r>
    <r>
      <rPr>
        <sz val="8"/>
        <color indexed="8"/>
        <rFont val="Times New Roman"/>
        <family val="1"/>
      </rPr>
      <t xml:space="preserve"> всего, из них:</t>
    </r>
  </si>
  <si>
    <r>
      <t>Мероприятие 2.4  Разработка расчетной схемы газоснабжения п. Пелым</t>
    </r>
    <r>
      <rPr>
        <sz val="8"/>
        <color indexed="8"/>
        <rFont val="Calibri"/>
        <family val="2"/>
      </rPr>
      <t>,</t>
    </r>
    <r>
      <rPr>
        <sz val="8"/>
        <color indexed="8"/>
        <rFont val="Times New Roman"/>
        <family val="1"/>
      </rPr>
      <t xml:space="preserve"> всего, из них:</t>
    </r>
  </si>
  <si>
    <r>
      <t>Мероприятие 6.3. Оснащение техническими средствами обучения, оборудованием и учебно-методическими материалами  образовательные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Times New Roman"/>
        <family val="1"/>
      </rPr>
      <t xml:space="preserve">учреждения, изготовление листовок, всего, из них:             </t>
    </r>
  </si>
  <si>
    <t>10</t>
  </si>
  <si>
    <r>
      <t xml:space="preserve">Подпрограмма 6. </t>
    </r>
    <r>
      <rPr>
        <b/>
        <sz val="8"/>
        <color indexed="8"/>
        <rFont val="Calibri"/>
        <family val="2"/>
      </rPr>
      <t>«</t>
    </r>
    <r>
      <rPr>
        <b/>
        <sz val="8"/>
        <color indexed="8"/>
        <rFont val="Times New Roman"/>
        <family val="1"/>
      </rPr>
      <t>Обеспечение сохранности автомобильных дорог местного значения и повышение безопасности дорожного движения на территории городского округа Пелым»</t>
    </r>
  </si>
  <si>
    <t xml:space="preserve">Мероприятие 6.5. Устройство и ремонт средств регулирования дорожного движения в соответствии с ПОДД», в т.ч. устройство ограждения вблизи дошкольных образовательных учреждений, всего, из них:                         </t>
  </si>
  <si>
    <t>20</t>
  </si>
  <si>
    <t>21</t>
  </si>
  <si>
    <t>30</t>
  </si>
  <si>
    <t>Мероприятие 2.5 Постановка бесхозяйных объектов на кадастровый учёт</t>
  </si>
  <si>
    <t>54.1</t>
  </si>
  <si>
    <t>54.2</t>
  </si>
  <si>
    <t>21.1</t>
  </si>
  <si>
    <t>План мероприятий по выполнению муниципальной программы 
«Развитие жилищно-коммунального хозяйства, обеспечение сохранности автомобильных дорог, повышение энергетической 
эффективности и охрана окружающей среды в городском округе Пелым» на 2015-2021 годы
(в ред. пост. от 25.12.2019 № 434)</t>
  </si>
  <si>
    <t xml:space="preserve">                   Приложение № 2 </t>
  </si>
  <si>
    <t xml:space="preserve">                   к постановлению администрации</t>
  </si>
  <si>
    <t xml:space="preserve">                   городского округа Пелым</t>
  </si>
  <si>
    <t xml:space="preserve">                   от 09.12.2014 № 435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</si>
</sst>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"/>
    <numFmt numFmtId="166" formatCode="0.0"/>
    <numFmt numFmtId="167" formatCode="#,##0.00000"/>
    <numFmt numFmtId="168" formatCode="#,##0.0"/>
    <numFmt numFmtId="169" formatCode="_-* #,##0.000_р_._-;\-* #,##0.000_р_._-;_-* &quot;-&quot;??_р_._-;_-@_-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#,##0.00&quot;р.&quot;"/>
    <numFmt numFmtId="177" formatCode="#,##0.000&quot;р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45" fillId="33" borderId="0" xfId="0" applyFont="1" applyFill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0" fontId="45" fillId="34" borderId="0" xfId="0" applyFont="1" applyFill="1" applyAlignment="1">
      <alignment/>
    </xf>
    <xf numFmtId="0" fontId="46" fillId="33" borderId="0" xfId="0" applyFont="1" applyFill="1" applyAlignment="1">
      <alignment vertical="top"/>
    </xf>
    <xf numFmtId="0" fontId="46" fillId="33" borderId="0" xfId="0" applyFont="1" applyFill="1" applyAlignment="1">
      <alignment/>
    </xf>
    <xf numFmtId="0" fontId="47" fillId="33" borderId="10" xfId="0" applyFont="1" applyFill="1" applyBorder="1" applyAlignment="1">
      <alignment horizontal="center" vertical="top"/>
    </xf>
    <xf numFmtId="0" fontId="47" fillId="33" borderId="10" xfId="0" applyFont="1" applyFill="1" applyBorder="1" applyAlignment="1">
      <alignment vertical="top" wrapText="1"/>
    </xf>
    <xf numFmtId="164" fontId="47" fillId="33" borderId="10" xfId="0" applyNumberFormat="1" applyFont="1" applyFill="1" applyBorder="1" applyAlignment="1">
      <alignment horizontal="right" wrapText="1"/>
    </xf>
    <xf numFmtId="170" fontId="47" fillId="33" borderId="10" xfId="0" applyNumberFormat="1" applyFont="1" applyFill="1" applyBorder="1" applyAlignment="1">
      <alignment horizontal="right" wrapText="1"/>
    </xf>
    <xf numFmtId="170" fontId="47" fillId="33" borderId="10" xfId="0" applyNumberFormat="1" applyFont="1" applyFill="1" applyBorder="1" applyAlignment="1">
      <alignment horizontal="right"/>
    </xf>
    <xf numFmtId="164" fontId="47" fillId="33" borderId="10" xfId="0" applyNumberFormat="1" applyFont="1" applyFill="1" applyBorder="1" applyAlignment="1">
      <alignment horizontal="right"/>
    </xf>
    <xf numFmtId="0" fontId="46" fillId="33" borderId="10" xfId="0" applyFont="1" applyFill="1" applyBorder="1" applyAlignment="1">
      <alignment/>
    </xf>
    <xf numFmtId="164" fontId="47" fillId="33" borderId="10" xfId="0" applyNumberFormat="1" applyFont="1" applyFill="1" applyBorder="1" applyAlignment="1">
      <alignment/>
    </xf>
    <xf numFmtId="170" fontId="47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/>
    </xf>
    <xf numFmtId="170" fontId="47" fillId="33" borderId="10" xfId="0" applyNumberFormat="1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vertical="top" wrapText="1"/>
    </xf>
    <xf numFmtId="170" fontId="48" fillId="33" borderId="10" xfId="0" applyNumberFormat="1" applyFont="1" applyFill="1" applyBorder="1" applyAlignment="1">
      <alignment horizontal="center" wrapText="1"/>
    </xf>
    <xf numFmtId="170" fontId="48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1" xfId="0" applyFont="1" applyFill="1" applyBorder="1" applyAlignment="1">
      <alignment horizontal="center" vertical="top" wrapText="1"/>
    </xf>
    <xf numFmtId="170" fontId="47" fillId="33" borderId="12" xfId="0" applyNumberFormat="1" applyFont="1" applyFill="1" applyBorder="1" applyAlignment="1">
      <alignment vertical="top" wrapText="1"/>
    </xf>
    <xf numFmtId="0" fontId="47" fillId="33" borderId="13" xfId="0" applyFont="1" applyFill="1" applyBorder="1" applyAlignment="1">
      <alignment horizontal="center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164" fontId="47" fillId="33" borderId="10" xfId="0" applyNumberFormat="1" applyFont="1" applyFill="1" applyBorder="1" applyAlignment="1">
      <alignment horizontal="center" vertical="top" wrapText="1"/>
    </xf>
    <xf numFmtId="164" fontId="48" fillId="33" borderId="10" xfId="0" applyNumberFormat="1" applyFont="1" applyFill="1" applyBorder="1" applyAlignment="1">
      <alignment horizontal="center" vertical="top" wrapText="1"/>
    </xf>
    <xf numFmtId="0" fontId="47" fillId="33" borderId="10" xfId="0" applyNumberFormat="1" applyFont="1" applyFill="1" applyBorder="1" applyAlignment="1">
      <alignment horizontal="center" vertical="top" wrapText="1"/>
    </xf>
    <xf numFmtId="170" fontId="47" fillId="33" borderId="12" xfId="0" applyNumberFormat="1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top"/>
    </xf>
    <xf numFmtId="170" fontId="48" fillId="33" borderId="12" xfId="0" applyNumberFormat="1" applyFont="1" applyFill="1" applyBorder="1" applyAlignment="1">
      <alignment horizontal="center" vertical="top" wrapText="1"/>
    </xf>
    <xf numFmtId="2" fontId="47" fillId="33" borderId="10" xfId="0" applyNumberFormat="1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/>
    </xf>
    <xf numFmtId="170" fontId="48" fillId="33" borderId="10" xfId="0" applyNumberFormat="1" applyFont="1" applyFill="1" applyBorder="1" applyAlignment="1">
      <alignment/>
    </xf>
    <xf numFmtId="0" fontId="46" fillId="0" borderId="0" xfId="0" applyFont="1" applyAlignment="1">
      <alignment vertical="top"/>
    </xf>
    <xf numFmtId="0" fontId="46" fillId="0" borderId="0" xfId="0" applyFont="1" applyAlignment="1">
      <alignment/>
    </xf>
    <xf numFmtId="170" fontId="47" fillId="33" borderId="10" xfId="0" applyNumberFormat="1" applyFont="1" applyFill="1" applyBorder="1" applyAlignment="1">
      <alignment horizontal="center" vertical="top"/>
    </xf>
    <xf numFmtId="170" fontId="48" fillId="33" borderId="10" xfId="0" applyNumberFormat="1" applyFont="1" applyFill="1" applyBorder="1" applyAlignment="1">
      <alignment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/>
    </xf>
    <xf numFmtId="170" fontId="48" fillId="33" borderId="10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/>
    </xf>
    <xf numFmtId="170" fontId="7" fillId="33" borderId="10" xfId="0" applyNumberFormat="1" applyFont="1" applyFill="1" applyBorder="1" applyAlignment="1">
      <alignment horizontal="center" vertical="top" wrapText="1"/>
    </xf>
    <xf numFmtId="2" fontId="48" fillId="33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47" fillId="33" borderId="10" xfId="0" applyFont="1" applyFill="1" applyBorder="1" applyAlignment="1">
      <alignment horizontal="center" vertical="top" wrapText="1"/>
    </xf>
    <xf numFmtId="0" fontId="47" fillId="33" borderId="12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47" fillId="33" borderId="14" xfId="0" applyFont="1" applyFill="1" applyBorder="1" applyAlignment="1">
      <alignment horizontal="center" wrapText="1"/>
    </xf>
    <xf numFmtId="0" fontId="47" fillId="33" borderId="15" xfId="0" applyFont="1" applyFill="1" applyBorder="1" applyAlignment="1">
      <alignment horizontal="center" wrapText="1"/>
    </xf>
    <xf numFmtId="0" fontId="47" fillId="33" borderId="16" xfId="0" applyFont="1" applyFill="1" applyBorder="1" applyAlignment="1">
      <alignment horizontal="center" wrapText="1"/>
    </xf>
    <xf numFmtId="1" fontId="47" fillId="33" borderId="10" xfId="0" applyNumberFormat="1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/>
    </xf>
    <xf numFmtId="0" fontId="4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6"/>
  <sheetViews>
    <sheetView tabSelected="1" zoomScale="130" zoomScaleNormal="130" zoomScalePageLayoutView="0" workbookViewId="0" topLeftCell="A1">
      <selection activeCell="A6" sqref="A6:K6"/>
    </sheetView>
  </sheetViews>
  <sheetFormatPr defaultColWidth="0" defaultRowHeight="15"/>
  <cols>
    <col min="1" max="1" width="5.00390625" style="1" customWidth="1"/>
    <col min="2" max="2" width="24.57421875" style="0" customWidth="1"/>
    <col min="3" max="3" width="13.140625" style="0" customWidth="1"/>
    <col min="4" max="4" width="13.8515625" style="0" customWidth="1"/>
    <col min="5" max="5" width="10.140625" style="0" customWidth="1"/>
    <col min="6" max="6" width="11.140625" style="0" customWidth="1"/>
    <col min="7" max="7" width="11.00390625" style="0" customWidth="1"/>
    <col min="8" max="8" width="10.7109375" style="0" customWidth="1"/>
    <col min="9" max="9" width="10.140625" style="0" bestFit="1" customWidth="1"/>
    <col min="10" max="10" width="11.421875" style="0" customWidth="1"/>
    <col min="11" max="11" width="17.140625" style="0" customWidth="1"/>
    <col min="12" max="12" width="9.00390625" style="0" customWidth="1"/>
    <col min="13" max="15" width="9.140625" style="0" hidden="1" customWidth="1"/>
    <col min="16" max="16" width="5.00390625" style="0" hidden="1" customWidth="1"/>
    <col min="17" max="20" width="9.140625" style="0" hidden="1" customWidth="1"/>
    <col min="21" max="21" width="0.2890625" style="0" hidden="1" customWidth="1"/>
    <col min="22" max="30" width="9.140625" style="0" hidden="1" customWidth="1"/>
    <col min="31" max="31" width="3.00390625" style="0" hidden="1" customWidth="1"/>
    <col min="32" max="45" width="9.140625" style="0" hidden="1" customWidth="1"/>
    <col min="46" max="46" width="0.85546875" style="0" hidden="1" customWidth="1"/>
    <col min="47" max="62" width="9.140625" style="0" hidden="1" customWidth="1"/>
    <col min="63" max="63" width="0.71875" style="0" hidden="1" customWidth="1"/>
    <col min="64" max="77" width="9.140625" style="0" hidden="1" customWidth="1"/>
    <col min="78" max="78" width="0.85546875" style="0" hidden="1" customWidth="1"/>
    <col min="79" max="110" width="9.140625" style="0" hidden="1" customWidth="1"/>
    <col min="111" max="111" width="0.85546875" style="0" hidden="1" customWidth="1"/>
    <col min="112" max="127" width="9.140625" style="0" hidden="1" customWidth="1"/>
    <col min="128" max="128" width="0.85546875" style="0" hidden="1" customWidth="1"/>
    <col min="129" max="137" width="9.140625" style="0" hidden="1" customWidth="1"/>
    <col min="138" max="138" width="0.13671875" style="0" hidden="1" customWidth="1"/>
    <col min="139" max="144" width="9.140625" style="0" hidden="1" customWidth="1"/>
    <col min="145" max="145" width="0.13671875" style="0" hidden="1" customWidth="1"/>
    <col min="146" max="155" width="9.140625" style="0" hidden="1" customWidth="1"/>
    <col min="156" max="156" width="8.28125" style="0" hidden="1" customWidth="1"/>
    <col min="157" max="167" width="9.140625" style="0" hidden="1" customWidth="1"/>
    <col min="168" max="168" width="1.28515625" style="0" hidden="1" customWidth="1"/>
    <col min="169" max="183" width="9.140625" style="0" hidden="1" customWidth="1"/>
    <col min="184" max="184" width="0.85546875" style="0" hidden="1" customWidth="1"/>
    <col min="185" max="200" width="9.140625" style="0" hidden="1" customWidth="1"/>
    <col min="201" max="201" width="0.85546875" style="0" hidden="1" customWidth="1"/>
    <col min="202" max="217" width="9.140625" style="0" hidden="1" customWidth="1"/>
    <col min="218" max="218" width="0.85546875" style="0" hidden="1" customWidth="1"/>
    <col min="219" max="228" width="9.140625" style="0" hidden="1" customWidth="1"/>
    <col min="229" max="229" width="0.42578125" style="0" hidden="1" customWidth="1"/>
    <col min="230" max="235" width="9.140625" style="0" hidden="1" customWidth="1"/>
    <col min="236" max="236" width="0.13671875" style="0" hidden="1" customWidth="1"/>
    <col min="237" max="239" width="9.140625" style="0" hidden="1" customWidth="1"/>
    <col min="240" max="240" width="0.5625" style="0" hidden="1" customWidth="1"/>
    <col min="241" max="16384" width="9.140625" style="0" hidden="1" customWidth="1"/>
  </cols>
  <sheetData>
    <row r="1" spans="1:12" s="3" customFormat="1" ht="12">
      <c r="A1" s="36"/>
      <c r="B1" s="37"/>
      <c r="C1" s="37"/>
      <c r="D1" s="37"/>
      <c r="E1" s="37"/>
      <c r="F1" s="37"/>
      <c r="G1" s="37"/>
      <c r="H1" s="37"/>
      <c r="I1" s="61" t="s">
        <v>94</v>
      </c>
      <c r="J1" s="61"/>
      <c r="K1" s="37"/>
      <c r="L1" s="37"/>
    </row>
    <row r="2" spans="1:12" s="3" customFormat="1" ht="12">
      <c r="A2" s="36"/>
      <c r="B2" s="37"/>
      <c r="C2" s="37"/>
      <c r="D2" s="37"/>
      <c r="E2" s="37"/>
      <c r="F2" s="37"/>
      <c r="G2" s="37"/>
      <c r="H2" s="37"/>
      <c r="I2" s="61" t="s">
        <v>95</v>
      </c>
      <c r="J2" s="61"/>
      <c r="K2" s="37"/>
      <c r="L2" s="37"/>
    </row>
    <row r="3" spans="1:12" s="3" customFormat="1" ht="12">
      <c r="A3" s="36"/>
      <c r="B3" s="37"/>
      <c r="C3" s="37"/>
      <c r="D3" s="37"/>
      <c r="E3" s="37"/>
      <c r="F3" s="37"/>
      <c r="G3" s="37"/>
      <c r="H3" s="37"/>
      <c r="I3" s="61" t="s">
        <v>96</v>
      </c>
      <c r="J3" s="61"/>
      <c r="K3" s="37"/>
      <c r="L3" s="37"/>
    </row>
    <row r="4" spans="1:12" s="3" customFormat="1" ht="12">
      <c r="A4" s="36"/>
      <c r="B4" s="37"/>
      <c r="C4" s="37"/>
      <c r="D4" s="37"/>
      <c r="E4" s="37"/>
      <c r="F4" s="37"/>
      <c r="G4" s="37"/>
      <c r="H4" s="37"/>
      <c r="I4" s="61" t="s">
        <v>97</v>
      </c>
      <c r="J4" s="61"/>
      <c r="K4" s="37"/>
      <c r="L4" s="37"/>
    </row>
    <row r="5" spans="1:12" s="3" customFormat="1" ht="12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s="3" customFormat="1" ht="65.25" customHeight="1">
      <c r="A6" s="54" t="s">
        <v>93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37"/>
    </row>
    <row r="7" spans="1:12" s="3" customFormat="1" ht="12" hidden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37"/>
    </row>
    <row r="8" spans="1:12" s="3" customFormat="1" ht="1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37"/>
    </row>
    <row r="9" spans="1:12" s="3" customFormat="1" ht="50.25" customHeight="1">
      <c r="A9" s="49" t="s">
        <v>0</v>
      </c>
      <c r="B9" s="49" t="s">
        <v>1</v>
      </c>
      <c r="C9" s="49" t="s">
        <v>10</v>
      </c>
      <c r="D9" s="49"/>
      <c r="E9" s="49"/>
      <c r="F9" s="49"/>
      <c r="G9" s="49"/>
      <c r="H9" s="49"/>
      <c r="I9" s="49"/>
      <c r="J9" s="49"/>
      <c r="K9" s="50" t="s">
        <v>11</v>
      </c>
      <c r="L9" s="37"/>
    </row>
    <row r="10" spans="1:12" s="3" customFormat="1" ht="56.25" customHeight="1">
      <c r="A10" s="49"/>
      <c r="B10" s="49"/>
      <c r="C10" s="40" t="s">
        <v>2</v>
      </c>
      <c r="D10" s="40" t="s">
        <v>3</v>
      </c>
      <c r="E10" s="40" t="s">
        <v>4</v>
      </c>
      <c r="F10" s="40" t="s">
        <v>5</v>
      </c>
      <c r="G10" s="40" t="s">
        <v>6</v>
      </c>
      <c r="H10" s="40" t="s">
        <v>7</v>
      </c>
      <c r="I10" s="40" t="s">
        <v>8</v>
      </c>
      <c r="J10" s="40" t="s">
        <v>9</v>
      </c>
      <c r="K10" s="51"/>
      <c r="L10" s="37"/>
    </row>
    <row r="11" spans="1:12" s="3" customFormat="1" ht="12">
      <c r="A11" s="8">
        <v>1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  <c r="G11" s="41">
        <v>7</v>
      </c>
      <c r="H11" s="41">
        <v>8</v>
      </c>
      <c r="I11" s="41">
        <v>9</v>
      </c>
      <c r="J11" s="41">
        <v>10</v>
      </c>
      <c r="K11" s="41">
        <v>11</v>
      </c>
      <c r="L11" s="37"/>
    </row>
    <row r="12" spans="1:12" s="3" customFormat="1" ht="29.25" customHeight="1">
      <c r="A12" s="8">
        <v>1</v>
      </c>
      <c r="B12" s="9" t="s">
        <v>12</v>
      </c>
      <c r="C12" s="12">
        <f>D12+E12+F12+G12+H12+I12+J12</f>
        <v>214865.03900000005</v>
      </c>
      <c r="D12" s="10">
        <f aca="true" t="shared" si="0" ref="D12:J12">D54+D68+D81+D93+D107+D122</f>
        <v>37325.5</v>
      </c>
      <c r="E12" s="10">
        <f t="shared" si="0"/>
        <v>32848.75</v>
      </c>
      <c r="F12" s="11">
        <f t="shared" si="0"/>
        <v>26691.760000000002</v>
      </c>
      <c r="G12" s="13">
        <f t="shared" si="0"/>
        <v>33748.526</v>
      </c>
      <c r="H12" s="13">
        <f>H14+H15</f>
        <v>36355.603</v>
      </c>
      <c r="I12" s="10">
        <f t="shared" si="0"/>
        <v>24074.949999999997</v>
      </c>
      <c r="J12" s="10">
        <f t="shared" si="0"/>
        <v>23819.949999999997</v>
      </c>
      <c r="K12" s="45"/>
      <c r="L12" s="37"/>
    </row>
    <row r="13" spans="1:12" s="3" customFormat="1" ht="12">
      <c r="A13" s="8">
        <v>2</v>
      </c>
      <c r="B13" s="9" t="s">
        <v>13</v>
      </c>
      <c r="C13" s="12">
        <f>D13+E13+F13+G13+H13+I13+J13</f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45"/>
      <c r="L13" s="37"/>
    </row>
    <row r="14" spans="1:12" s="3" customFormat="1" ht="12">
      <c r="A14" s="8">
        <v>3</v>
      </c>
      <c r="B14" s="9" t="s">
        <v>14</v>
      </c>
      <c r="C14" s="12">
        <f>D14+E14+F14+G14+H14+I14+J14</f>
        <v>36522.01</v>
      </c>
      <c r="D14" s="13">
        <f>D73+D76+D79</f>
        <v>23795.5</v>
      </c>
      <c r="E14" s="13">
        <f>E73+E76+E79</f>
        <v>11138.75</v>
      </c>
      <c r="F14" s="12">
        <v>1587.76</v>
      </c>
      <c r="G14" s="12">
        <v>0</v>
      </c>
      <c r="H14" s="12">
        <v>0</v>
      </c>
      <c r="I14" s="12">
        <v>0</v>
      </c>
      <c r="J14" s="12">
        <v>0</v>
      </c>
      <c r="K14" s="45"/>
      <c r="L14" s="37"/>
    </row>
    <row r="15" spans="1:13" s="3" customFormat="1" ht="12">
      <c r="A15" s="8">
        <v>4</v>
      </c>
      <c r="B15" s="9" t="s">
        <v>15</v>
      </c>
      <c r="C15" s="12">
        <f>D15+E15+F15+G15+H15+I15+J15</f>
        <v>178343.02899999998</v>
      </c>
      <c r="D15" s="13">
        <f>D54+D68+D74+D93+D107+D122</f>
        <v>13530</v>
      </c>
      <c r="E15" s="13">
        <v>21710</v>
      </c>
      <c r="F15" s="11">
        <f>F54+F68+F77+F93+F107+F122</f>
        <v>25104</v>
      </c>
      <c r="G15" s="13">
        <v>33748.526</v>
      </c>
      <c r="H15" s="13">
        <f>H54+H68+H81+H93+H107+H122</f>
        <v>36355.603</v>
      </c>
      <c r="I15" s="15">
        <v>24074.95</v>
      </c>
      <c r="J15" s="13">
        <f>J54+J68+J81+J93+J107+J122</f>
        <v>23819.949999999997</v>
      </c>
      <c r="K15" s="14"/>
      <c r="L15" s="37"/>
      <c r="M15" s="4"/>
    </row>
    <row r="16" spans="1:12" s="3" customFormat="1" ht="12">
      <c r="A16" s="8">
        <v>5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37"/>
    </row>
    <row r="17" spans="1:12" s="3" customFormat="1" ht="12">
      <c r="A17" s="8">
        <v>6</v>
      </c>
      <c r="B17" s="9" t="s">
        <v>16</v>
      </c>
      <c r="C17" s="12">
        <f>D17+E17+F17+G17+H17+I17+J17</f>
        <v>214865.03900000005</v>
      </c>
      <c r="D17" s="15">
        <v>37325.5</v>
      </c>
      <c r="E17" s="10">
        <v>32848.75</v>
      </c>
      <c r="F17" s="16">
        <f>F54+F68+F81+F93+F107+F122</f>
        <v>26691.760000000002</v>
      </c>
      <c r="G17" s="13">
        <f>G12</f>
        <v>33748.526</v>
      </c>
      <c r="H17" s="13">
        <f>H20+H21</f>
        <v>36355.603</v>
      </c>
      <c r="I17" s="15">
        <f>I12</f>
        <v>24074.949999999997</v>
      </c>
      <c r="J17" s="15">
        <f>J12</f>
        <v>23819.949999999997</v>
      </c>
      <c r="K17" s="14"/>
      <c r="L17" s="37"/>
    </row>
    <row r="18" spans="1:12" s="3" customFormat="1" ht="12">
      <c r="A18" s="8">
        <v>7</v>
      </c>
      <c r="B18" s="9" t="s">
        <v>18</v>
      </c>
      <c r="C18" s="17"/>
      <c r="D18" s="15"/>
      <c r="E18" s="17"/>
      <c r="F18" s="17"/>
      <c r="G18" s="17"/>
      <c r="H18" s="17"/>
      <c r="I18" s="17"/>
      <c r="J18" s="17"/>
      <c r="K18" s="14"/>
      <c r="L18" s="37"/>
    </row>
    <row r="19" spans="1:12" s="3" customFormat="1" ht="12">
      <c r="A19" s="8">
        <v>8</v>
      </c>
      <c r="B19" s="9" t="s">
        <v>17</v>
      </c>
      <c r="C19" s="17"/>
      <c r="D19" s="17"/>
      <c r="E19" s="17"/>
      <c r="F19" s="17"/>
      <c r="G19" s="17"/>
      <c r="H19" s="17"/>
      <c r="I19" s="17"/>
      <c r="J19" s="17"/>
      <c r="K19" s="14"/>
      <c r="L19" s="37"/>
    </row>
    <row r="20" spans="1:12" s="3" customFormat="1" ht="12">
      <c r="A20" s="8">
        <v>9</v>
      </c>
      <c r="B20" s="9" t="s">
        <v>14</v>
      </c>
      <c r="C20" s="12">
        <f>D20+E20+F20+G20+H20+I20+J20</f>
        <v>36522.01</v>
      </c>
      <c r="D20" s="13">
        <v>23795.5</v>
      </c>
      <c r="E20" s="15">
        <v>11138.75</v>
      </c>
      <c r="F20" s="16">
        <v>1587.76</v>
      </c>
      <c r="G20" s="12">
        <v>0</v>
      </c>
      <c r="H20" s="16">
        <v>0</v>
      </c>
      <c r="I20" s="16">
        <v>0</v>
      </c>
      <c r="J20" s="16">
        <v>0</v>
      </c>
      <c r="K20" s="14"/>
      <c r="L20" s="37"/>
    </row>
    <row r="21" spans="1:12" s="3" customFormat="1" ht="12">
      <c r="A21" s="8">
        <v>10</v>
      </c>
      <c r="B21" s="9" t="s">
        <v>15</v>
      </c>
      <c r="C21" s="12">
        <f>D21+E21+F21+G21+H21+I21+J21</f>
        <v>178343.029</v>
      </c>
      <c r="D21" s="13">
        <v>13530</v>
      </c>
      <c r="E21" s="13">
        <v>21710</v>
      </c>
      <c r="F21" s="16">
        <f>F54+F68+F77+F93+F107+F122</f>
        <v>25104</v>
      </c>
      <c r="G21" s="15">
        <v>33748.526</v>
      </c>
      <c r="H21" s="13">
        <f>H15</f>
        <v>36355.603</v>
      </c>
      <c r="I21" s="15">
        <f>I54+I68+I81+I93+I107+I122</f>
        <v>24074.949999999997</v>
      </c>
      <c r="J21" s="15">
        <v>23819.95</v>
      </c>
      <c r="K21" s="14"/>
      <c r="L21" s="37"/>
    </row>
    <row r="22" spans="1:12" s="3" customFormat="1" ht="12">
      <c r="A22" s="8">
        <v>11</v>
      </c>
      <c r="B22" s="53" t="s">
        <v>78</v>
      </c>
      <c r="C22" s="53"/>
      <c r="D22" s="53"/>
      <c r="E22" s="53"/>
      <c r="F22" s="53"/>
      <c r="G22" s="53"/>
      <c r="H22" s="53"/>
      <c r="I22" s="53"/>
      <c r="J22" s="53"/>
      <c r="K22" s="53"/>
      <c r="L22" s="37"/>
    </row>
    <row r="23" spans="1:12" s="3" customFormat="1" ht="13.5" customHeight="1">
      <c r="A23" s="8">
        <v>12</v>
      </c>
      <c r="B23" s="53" t="s">
        <v>19</v>
      </c>
      <c r="C23" s="53"/>
      <c r="D23" s="53"/>
      <c r="E23" s="53"/>
      <c r="F23" s="53"/>
      <c r="G23" s="53"/>
      <c r="H23" s="53"/>
      <c r="I23" s="53"/>
      <c r="J23" s="53"/>
      <c r="K23" s="53"/>
      <c r="L23" s="37"/>
    </row>
    <row r="24" spans="1:12" s="3" customFormat="1" ht="12">
      <c r="A24" s="8">
        <v>13</v>
      </c>
      <c r="B24" s="53" t="s">
        <v>20</v>
      </c>
      <c r="C24" s="53"/>
      <c r="D24" s="53"/>
      <c r="E24" s="53"/>
      <c r="F24" s="53"/>
      <c r="G24" s="53"/>
      <c r="H24" s="53"/>
      <c r="I24" s="53"/>
      <c r="J24" s="53"/>
      <c r="K24" s="53"/>
      <c r="L24" s="37"/>
    </row>
    <row r="25" spans="1:12" s="3" customFormat="1" ht="37.5" customHeight="1">
      <c r="A25" s="8">
        <v>14</v>
      </c>
      <c r="B25" s="9" t="s">
        <v>49</v>
      </c>
      <c r="C25" s="18">
        <f>D25+E25+F25+G25+H25+I25+J25</f>
        <v>849</v>
      </c>
      <c r="D25" s="18">
        <v>99</v>
      </c>
      <c r="E25" s="18">
        <v>99</v>
      </c>
      <c r="F25" s="18">
        <v>99</v>
      </c>
      <c r="G25" s="18">
        <v>99</v>
      </c>
      <c r="H25" s="18">
        <v>115</v>
      </c>
      <c r="I25" s="18">
        <v>169</v>
      </c>
      <c r="J25" s="18">
        <v>169</v>
      </c>
      <c r="K25" s="43">
        <v>9</v>
      </c>
      <c r="L25" s="37"/>
    </row>
    <row r="26" spans="1:256" s="5" customFormat="1" ht="12">
      <c r="A26" s="8">
        <v>15</v>
      </c>
      <c r="B26" s="19" t="s">
        <v>21</v>
      </c>
      <c r="C26" s="20">
        <f>D26+E26+F26+G26+H26+I26+J26</f>
        <v>849</v>
      </c>
      <c r="D26" s="20">
        <v>99</v>
      </c>
      <c r="E26" s="20">
        <v>99</v>
      </c>
      <c r="F26" s="20">
        <v>99</v>
      </c>
      <c r="G26" s="20">
        <v>99</v>
      </c>
      <c r="H26" s="20">
        <v>115</v>
      </c>
      <c r="I26" s="21">
        <v>169</v>
      </c>
      <c r="J26" s="21">
        <v>169</v>
      </c>
      <c r="K26" s="44"/>
      <c r="L26" s="7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12" s="3" customFormat="1" ht="59.25" customHeight="1">
      <c r="A27" s="8">
        <v>16</v>
      </c>
      <c r="B27" s="9" t="s">
        <v>50</v>
      </c>
      <c r="C27" s="38">
        <f>D27+E27+F27+G27+H27+I27+J27</f>
        <v>613.6919999999999</v>
      </c>
      <c r="D27" s="18">
        <v>85</v>
      </c>
      <c r="E27" s="18">
        <v>85</v>
      </c>
      <c r="F27" s="18">
        <v>80</v>
      </c>
      <c r="G27" s="18">
        <v>80</v>
      </c>
      <c r="H27" s="18">
        <v>94.564</v>
      </c>
      <c r="I27" s="18">
        <v>94.564</v>
      </c>
      <c r="J27" s="18">
        <v>94.564</v>
      </c>
      <c r="K27" s="43">
        <v>9</v>
      </c>
      <c r="L27" s="37"/>
    </row>
    <row r="28" spans="1:12" s="3" customFormat="1" ht="12">
      <c r="A28" s="8">
        <v>17</v>
      </c>
      <c r="B28" s="19" t="s">
        <v>21</v>
      </c>
      <c r="C28" s="21">
        <f>D28+E28+F28+G28+H28+I28+J28</f>
        <v>613.6919999999999</v>
      </c>
      <c r="D28" s="21">
        <v>85</v>
      </c>
      <c r="E28" s="21">
        <v>85</v>
      </c>
      <c r="F28" s="21">
        <v>80</v>
      </c>
      <c r="G28" s="21">
        <v>80</v>
      </c>
      <c r="H28" s="21">
        <v>94.564</v>
      </c>
      <c r="I28" s="21">
        <v>94.564</v>
      </c>
      <c r="J28" s="21">
        <v>94.564</v>
      </c>
      <c r="K28" s="43"/>
      <c r="L28" s="37"/>
    </row>
    <row r="29" spans="1:12" s="3" customFormat="1" ht="34.5" customHeight="1">
      <c r="A29" s="8">
        <v>18</v>
      </c>
      <c r="B29" s="9" t="s">
        <v>61</v>
      </c>
      <c r="C29" s="18">
        <f>D29+E29+F29+G29+H29+I29+J29</f>
        <v>430</v>
      </c>
      <c r="D29" s="18">
        <v>200</v>
      </c>
      <c r="E29" s="18">
        <v>0</v>
      </c>
      <c r="F29" s="18">
        <v>0</v>
      </c>
      <c r="G29" s="18">
        <v>0</v>
      </c>
      <c r="H29" s="18">
        <v>30</v>
      </c>
      <c r="I29" s="18">
        <v>100</v>
      </c>
      <c r="J29" s="18">
        <v>100</v>
      </c>
      <c r="K29" s="43">
        <v>4</v>
      </c>
      <c r="L29" s="37"/>
    </row>
    <row r="30" spans="1:12" s="3" customFormat="1" ht="12">
      <c r="A30" s="8">
        <v>19</v>
      </c>
      <c r="B30" s="19" t="s">
        <v>21</v>
      </c>
      <c r="C30" s="21">
        <f>+D30+E30+F30+G30+H30+I30+J30</f>
        <v>430</v>
      </c>
      <c r="D30" s="21">
        <v>200</v>
      </c>
      <c r="E30" s="21">
        <v>0</v>
      </c>
      <c r="F30" s="21">
        <v>0</v>
      </c>
      <c r="G30" s="21">
        <v>0</v>
      </c>
      <c r="H30" s="46">
        <v>30</v>
      </c>
      <c r="I30" s="21">
        <v>100</v>
      </c>
      <c r="J30" s="21">
        <v>100</v>
      </c>
      <c r="K30" s="43"/>
      <c r="L30" s="37"/>
    </row>
    <row r="31" spans="1:12" s="3" customFormat="1" ht="33.75" customHeight="1">
      <c r="A31" s="8">
        <v>20</v>
      </c>
      <c r="B31" s="9" t="s">
        <v>51</v>
      </c>
      <c r="C31" s="18">
        <f>D31+E31+F31+G31+H31+I31+J31</f>
        <v>641</v>
      </c>
      <c r="D31" s="18">
        <v>70</v>
      </c>
      <c r="E31" s="18">
        <v>134</v>
      </c>
      <c r="F31" s="18">
        <v>70</v>
      </c>
      <c r="G31" s="18">
        <v>70</v>
      </c>
      <c r="H31" s="18">
        <v>99</v>
      </c>
      <c r="I31" s="18">
        <v>99</v>
      </c>
      <c r="J31" s="18">
        <v>99</v>
      </c>
      <c r="K31" s="43">
        <v>5</v>
      </c>
      <c r="L31" s="37"/>
    </row>
    <row r="32" spans="1:12" s="3" customFormat="1" ht="12">
      <c r="A32" s="8">
        <v>21</v>
      </c>
      <c r="B32" s="19" t="s">
        <v>21</v>
      </c>
      <c r="C32" s="21">
        <f>D32+E32+F32+G32+H32+I32+J32</f>
        <v>641</v>
      </c>
      <c r="D32" s="21">
        <v>70</v>
      </c>
      <c r="E32" s="21">
        <v>134</v>
      </c>
      <c r="F32" s="21">
        <v>70</v>
      </c>
      <c r="G32" s="21">
        <v>70</v>
      </c>
      <c r="H32" s="21">
        <v>99</v>
      </c>
      <c r="I32" s="21">
        <v>99</v>
      </c>
      <c r="J32" s="21">
        <v>99</v>
      </c>
      <c r="K32" s="43"/>
      <c r="L32" s="37"/>
    </row>
    <row r="33" spans="1:12" s="3" customFormat="1" ht="34.5" customHeight="1">
      <c r="A33" s="8">
        <v>22</v>
      </c>
      <c r="B33" s="22" t="s">
        <v>52</v>
      </c>
      <c r="C33" s="18">
        <f>D33+E33+F33+G33+H33+I33+J33</f>
        <v>35</v>
      </c>
      <c r="D33" s="18">
        <v>35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23">
        <v>6</v>
      </c>
      <c r="L33" s="37"/>
    </row>
    <row r="34" spans="1:12" s="3" customFormat="1" ht="12">
      <c r="A34" s="8">
        <v>23</v>
      </c>
      <c r="B34" s="19" t="s">
        <v>21</v>
      </c>
      <c r="C34" s="21">
        <f>+D34+E34+F34+G34+H34+I34+J34</f>
        <v>35</v>
      </c>
      <c r="D34" s="21">
        <v>35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43"/>
      <c r="L34" s="37"/>
    </row>
    <row r="35" spans="1:12" s="3" customFormat="1" ht="36.75" customHeight="1">
      <c r="A35" s="8">
        <v>24</v>
      </c>
      <c r="B35" s="9" t="s">
        <v>53</v>
      </c>
      <c r="C35" s="30">
        <f>D35+E35+F35+G35+H35+I35+J35</f>
        <v>270.632</v>
      </c>
      <c r="D35" s="30">
        <v>45</v>
      </c>
      <c r="E35" s="30">
        <v>58</v>
      </c>
      <c r="F35" s="30">
        <v>50</v>
      </c>
      <c r="G35" s="30">
        <v>30</v>
      </c>
      <c r="H35" s="30">
        <v>27.632</v>
      </c>
      <c r="I35" s="30">
        <v>30</v>
      </c>
      <c r="J35" s="30">
        <v>30</v>
      </c>
      <c r="K35" s="23">
        <v>7</v>
      </c>
      <c r="L35" s="37"/>
    </row>
    <row r="36" spans="1:12" s="3" customFormat="1" ht="12">
      <c r="A36" s="8">
        <v>25</v>
      </c>
      <c r="B36" s="19" t="s">
        <v>21</v>
      </c>
      <c r="C36" s="21">
        <f>D36+E36+F36+G36+H36+I36+J36</f>
        <v>270.632</v>
      </c>
      <c r="D36" s="21">
        <v>45</v>
      </c>
      <c r="E36" s="21">
        <v>58</v>
      </c>
      <c r="F36" s="21">
        <v>50</v>
      </c>
      <c r="G36" s="30">
        <v>30</v>
      </c>
      <c r="H36" s="32">
        <v>27.632</v>
      </c>
      <c r="I36" s="21">
        <v>30</v>
      </c>
      <c r="J36" s="21">
        <v>30</v>
      </c>
      <c r="K36" s="43"/>
      <c r="L36" s="37"/>
    </row>
    <row r="37" spans="1:12" s="3" customFormat="1" ht="44.25" customHeight="1">
      <c r="A37" s="8">
        <v>26</v>
      </c>
      <c r="B37" s="9" t="s">
        <v>54</v>
      </c>
      <c r="C37" s="18">
        <f>D37+E37+F37+G37+H37+I37+J37</f>
        <v>180</v>
      </c>
      <c r="D37" s="18">
        <v>180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25">
        <v>8</v>
      </c>
      <c r="L37" s="37"/>
    </row>
    <row r="38" spans="1:12" s="3" customFormat="1" ht="12">
      <c r="A38" s="8">
        <v>27</v>
      </c>
      <c r="B38" s="19" t="s">
        <v>21</v>
      </c>
      <c r="C38" s="21">
        <f>+D38+E38+F38+G38+H38+I38+J38</f>
        <v>180</v>
      </c>
      <c r="D38" s="21">
        <v>180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43"/>
      <c r="L38" s="37"/>
    </row>
    <row r="39" spans="1:12" s="3" customFormat="1" ht="267.75" customHeight="1">
      <c r="A39" s="8">
        <v>28</v>
      </c>
      <c r="B39" s="9" t="s">
        <v>55</v>
      </c>
      <c r="C39" s="33">
        <f>D39+E39+F39+G39+H39+I39+J39</f>
        <v>8282.992</v>
      </c>
      <c r="D39" s="18">
        <v>762</v>
      </c>
      <c r="E39" s="18">
        <v>791</v>
      </c>
      <c r="F39" s="18">
        <v>1366.339</v>
      </c>
      <c r="G39" s="18">
        <v>2830</v>
      </c>
      <c r="H39" s="21">
        <v>1180.151</v>
      </c>
      <c r="I39" s="18">
        <v>676.751</v>
      </c>
      <c r="J39" s="18">
        <v>676.751</v>
      </c>
      <c r="K39" s="43">
        <v>8</v>
      </c>
      <c r="L39" s="37"/>
    </row>
    <row r="40" spans="1:12" s="3" customFormat="1" ht="12">
      <c r="A40" s="8">
        <v>29</v>
      </c>
      <c r="B40" s="19" t="s">
        <v>21</v>
      </c>
      <c r="C40" s="47">
        <f>D40+E40+F40+G40+H40+I40+J40</f>
        <v>8282.992</v>
      </c>
      <c r="D40" s="21">
        <v>762</v>
      </c>
      <c r="E40" s="21">
        <f>E39</f>
        <v>791</v>
      </c>
      <c r="F40" s="21">
        <v>1366.339</v>
      </c>
      <c r="G40" s="21">
        <v>2830</v>
      </c>
      <c r="H40" s="21">
        <v>1180.151</v>
      </c>
      <c r="I40" s="21">
        <v>676.751</v>
      </c>
      <c r="J40" s="21">
        <v>676.751</v>
      </c>
      <c r="K40" s="43"/>
      <c r="L40" s="37"/>
    </row>
    <row r="41" spans="1:12" s="3" customFormat="1" ht="12">
      <c r="A41" s="8">
        <v>30</v>
      </c>
      <c r="B41" s="49" t="s">
        <v>22</v>
      </c>
      <c r="C41" s="49"/>
      <c r="D41" s="49"/>
      <c r="E41" s="49"/>
      <c r="F41" s="49"/>
      <c r="G41" s="49"/>
      <c r="H41" s="49"/>
      <c r="I41" s="49"/>
      <c r="J41" s="49"/>
      <c r="K41" s="49"/>
      <c r="L41" s="37"/>
    </row>
    <row r="42" spans="1:12" s="3" customFormat="1" ht="33.75">
      <c r="A42" s="8">
        <v>31</v>
      </c>
      <c r="B42" s="9" t="s">
        <v>56</v>
      </c>
      <c r="C42" s="24">
        <f>D42+E42+F42+G42++H42+I42+J42</f>
        <v>450</v>
      </c>
      <c r="D42" s="24">
        <v>350</v>
      </c>
      <c r="E42" s="24">
        <v>100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43">
        <v>11</v>
      </c>
      <c r="L42" s="37"/>
    </row>
    <row r="43" spans="1:12" s="3" customFormat="1" ht="12">
      <c r="A43" s="8">
        <v>32</v>
      </c>
      <c r="B43" s="19" t="s">
        <v>21</v>
      </c>
      <c r="C43" s="21">
        <f>+D43+E43+F43+G43+H43+I43+J43</f>
        <v>450</v>
      </c>
      <c r="D43" s="21">
        <v>350</v>
      </c>
      <c r="E43" s="21">
        <v>100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43"/>
      <c r="L43" s="37"/>
    </row>
    <row r="44" spans="1:12" s="3" customFormat="1" ht="36" customHeight="1">
      <c r="A44" s="8">
        <v>33</v>
      </c>
      <c r="B44" s="9" t="s">
        <v>57</v>
      </c>
      <c r="C44" s="18">
        <f>D44+E44+F44+G44+H44+I44+J44</f>
        <v>3755</v>
      </c>
      <c r="D44" s="18">
        <v>800</v>
      </c>
      <c r="E44" s="18">
        <v>699</v>
      </c>
      <c r="F44" s="18">
        <v>470</v>
      </c>
      <c r="G44" s="18">
        <v>500</v>
      </c>
      <c r="H44" s="18">
        <v>486</v>
      </c>
      <c r="I44" s="18">
        <v>400</v>
      </c>
      <c r="J44" s="18">
        <v>400</v>
      </c>
      <c r="K44" s="43">
        <v>13</v>
      </c>
      <c r="L44" s="37"/>
    </row>
    <row r="45" spans="1:12" s="3" customFormat="1" ht="12">
      <c r="A45" s="8">
        <v>34</v>
      </c>
      <c r="B45" s="19" t="s">
        <v>21</v>
      </c>
      <c r="C45" s="21">
        <f>D45+E45+F45+G45+H45+I45+J45</f>
        <v>3755</v>
      </c>
      <c r="D45" s="21">
        <v>800</v>
      </c>
      <c r="E45" s="21">
        <v>699</v>
      </c>
      <c r="F45" s="21">
        <v>470</v>
      </c>
      <c r="G45" s="21">
        <v>500</v>
      </c>
      <c r="H45" s="46">
        <v>486</v>
      </c>
      <c r="I45" s="21">
        <v>400</v>
      </c>
      <c r="J45" s="21">
        <v>400</v>
      </c>
      <c r="K45" s="43"/>
      <c r="L45" s="37"/>
    </row>
    <row r="46" spans="1:12" s="3" customFormat="1" ht="35.25" customHeight="1">
      <c r="A46" s="8">
        <v>35</v>
      </c>
      <c r="B46" s="9" t="s">
        <v>58</v>
      </c>
      <c r="C46" s="18">
        <f>D46+E46+F46+G46+H46+I46+J46</f>
        <v>300</v>
      </c>
      <c r="D46" s="18">
        <v>300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43">
        <v>13</v>
      </c>
      <c r="L46" s="37"/>
    </row>
    <row r="47" spans="1:12" s="3" customFormat="1" ht="12">
      <c r="A47" s="8">
        <v>36</v>
      </c>
      <c r="B47" s="19" t="s">
        <v>21</v>
      </c>
      <c r="C47" s="21">
        <f>+D47+E47+F47+G47+H47+I47+J47</f>
        <v>300</v>
      </c>
      <c r="D47" s="21">
        <v>300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43"/>
      <c r="L47" s="37"/>
    </row>
    <row r="48" spans="1:12" s="3" customFormat="1" ht="12">
      <c r="A48" s="8">
        <v>37</v>
      </c>
      <c r="B48" s="49" t="s">
        <v>23</v>
      </c>
      <c r="C48" s="49"/>
      <c r="D48" s="49"/>
      <c r="E48" s="49"/>
      <c r="F48" s="49"/>
      <c r="G48" s="49"/>
      <c r="H48" s="49"/>
      <c r="I48" s="49"/>
      <c r="J48" s="49"/>
      <c r="K48" s="49"/>
      <c r="L48" s="37"/>
    </row>
    <row r="49" spans="1:12" s="3" customFormat="1" ht="69" customHeight="1">
      <c r="A49" s="8">
        <v>38</v>
      </c>
      <c r="B49" s="9" t="s">
        <v>59</v>
      </c>
      <c r="C49" s="21">
        <f>D49+E49+F49+G49+H49+I49+J49</f>
        <v>1231.333</v>
      </c>
      <c r="D49" s="18">
        <v>50</v>
      </c>
      <c r="E49" s="18">
        <v>310</v>
      </c>
      <c r="F49" s="18">
        <v>198</v>
      </c>
      <c r="G49" s="18">
        <v>200</v>
      </c>
      <c r="H49" s="18">
        <v>73.333</v>
      </c>
      <c r="I49" s="18">
        <v>200</v>
      </c>
      <c r="J49" s="18">
        <v>200</v>
      </c>
      <c r="K49" s="43">
        <v>15</v>
      </c>
      <c r="L49" s="37"/>
    </row>
    <row r="50" spans="1:12" s="3" customFormat="1" ht="15.75" customHeight="1">
      <c r="A50" s="8">
        <v>39</v>
      </c>
      <c r="B50" s="19" t="s">
        <v>21</v>
      </c>
      <c r="C50" s="21">
        <f>D50+E50+F50+G50+H50+I50+J50</f>
        <v>1231.333</v>
      </c>
      <c r="D50" s="21">
        <v>50</v>
      </c>
      <c r="E50" s="21">
        <v>310</v>
      </c>
      <c r="F50" s="21">
        <v>198</v>
      </c>
      <c r="G50" s="21">
        <v>200</v>
      </c>
      <c r="H50" s="21">
        <v>73.333</v>
      </c>
      <c r="I50" s="21">
        <v>200</v>
      </c>
      <c r="J50" s="39">
        <v>200</v>
      </c>
      <c r="K50" s="43"/>
      <c r="L50" s="37"/>
    </row>
    <row r="51" spans="1:12" s="3" customFormat="1" ht="15.75" customHeight="1">
      <c r="A51" s="8">
        <v>40</v>
      </c>
      <c r="B51" s="49" t="s">
        <v>43</v>
      </c>
      <c r="C51" s="49"/>
      <c r="D51" s="49"/>
      <c r="E51" s="49"/>
      <c r="F51" s="49"/>
      <c r="G51" s="49"/>
      <c r="H51" s="49"/>
      <c r="I51" s="49"/>
      <c r="J51" s="49"/>
      <c r="K51" s="49"/>
      <c r="L51" s="37"/>
    </row>
    <row r="52" spans="1:12" s="3" customFormat="1" ht="36" customHeight="1">
      <c r="A52" s="8">
        <v>41</v>
      </c>
      <c r="B52" s="9" t="s">
        <v>60</v>
      </c>
      <c r="C52" s="18">
        <f>D52+E52+F52+G52+H52+I52+J52</f>
        <v>2102.1440000000002</v>
      </c>
      <c r="D52" s="18">
        <v>0</v>
      </c>
      <c r="E52" s="18">
        <v>0</v>
      </c>
      <c r="F52" s="18">
        <v>620</v>
      </c>
      <c r="G52" s="18">
        <v>0</v>
      </c>
      <c r="H52" s="18">
        <v>390.374</v>
      </c>
      <c r="I52" s="18">
        <v>545.885</v>
      </c>
      <c r="J52" s="18">
        <v>545.885</v>
      </c>
      <c r="K52" s="26" t="s">
        <v>83</v>
      </c>
      <c r="L52" s="37"/>
    </row>
    <row r="53" spans="1:12" s="3" customFormat="1" ht="16.5" customHeight="1">
      <c r="A53" s="8">
        <v>42</v>
      </c>
      <c r="B53" s="19" t="s">
        <v>46</v>
      </c>
      <c r="C53" s="21">
        <f>D53+E53+F53+G53+H53+I53+J53</f>
        <v>2102.1440000000002</v>
      </c>
      <c r="D53" s="21">
        <v>0</v>
      </c>
      <c r="E53" s="21">
        <v>0</v>
      </c>
      <c r="F53" s="21">
        <v>620</v>
      </c>
      <c r="G53" s="21">
        <v>0</v>
      </c>
      <c r="H53" s="21">
        <v>390.374</v>
      </c>
      <c r="I53" s="21">
        <v>545.885</v>
      </c>
      <c r="J53" s="21">
        <v>545.885</v>
      </c>
      <c r="K53" s="43"/>
      <c r="L53" s="37"/>
    </row>
    <row r="54" spans="1:12" s="3" customFormat="1" ht="12.75" customHeight="1">
      <c r="A54" s="8">
        <v>43</v>
      </c>
      <c r="B54" s="19" t="s">
        <v>41</v>
      </c>
      <c r="C54" s="21">
        <f>D54+E54+F54+G54+H54+I54+J54</f>
        <v>19140.793</v>
      </c>
      <c r="D54" s="21">
        <f>D50+D47+D45+D43+D40+D38+D36+D34+D32+D30+D28+D26</f>
        <v>2976</v>
      </c>
      <c r="E54" s="21">
        <f>E53+E50+E47+E45+E43+E40+E38+E36+E34+E32+E30+E28+E26</f>
        <v>2276</v>
      </c>
      <c r="F54" s="21">
        <v>2953.339</v>
      </c>
      <c r="G54" s="21">
        <f>G53+G50+G47+G47+G45+G43+G40+G38+G36+G34+G34+G32+G30+G28+G26</f>
        <v>3809</v>
      </c>
      <c r="H54" s="21">
        <f>H53+H50+H47+H45+H43+H40+H38+H36+H34+H32+H30+H28+H26</f>
        <v>2496.054</v>
      </c>
      <c r="I54" s="21">
        <f>I53+I50+I47+I45+I43+I40+I38+I36+I34+I32+I30+I28+I26</f>
        <v>2315.2</v>
      </c>
      <c r="J54" s="21">
        <f>J53+J50+J47+J45+J43+J40+J38+J36+J34+J32+J30+J28+J26</f>
        <v>2315.2</v>
      </c>
      <c r="K54" s="43"/>
      <c r="L54" s="37"/>
    </row>
    <row r="55" spans="1:12" s="3" customFormat="1" ht="18" customHeight="1">
      <c r="A55" s="8">
        <v>44</v>
      </c>
      <c r="B55" s="55" t="s">
        <v>42</v>
      </c>
      <c r="C55" s="56"/>
      <c r="D55" s="56"/>
      <c r="E55" s="56"/>
      <c r="F55" s="56"/>
      <c r="G55" s="56"/>
      <c r="H55" s="56"/>
      <c r="I55" s="56"/>
      <c r="J55" s="56"/>
      <c r="K55" s="57"/>
      <c r="L55" s="37"/>
    </row>
    <row r="56" spans="1:12" s="3" customFormat="1" ht="54" customHeight="1">
      <c r="A56" s="8">
        <v>45</v>
      </c>
      <c r="B56" s="53" t="s">
        <v>35</v>
      </c>
      <c r="C56" s="53"/>
      <c r="D56" s="53"/>
      <c r="E56" s="53"/>
      <c r="F56" s="53"/>
      <c r="G56" s="53"/>
      <c r="H56" s="53"/>
      <c r="I56" s="53"/>
      <c r="J56" s="53"/>
      <c r="K56" s="53"/>
      <c r="L56" s="37"/>
    </row>
    <row r="57" spans="1:12" s="3" customFormat="1" ht="12">
      <c r="A57" s="8">
        <v>46</v>
      </c>
      <c r="B57" s="52" t="s">
        <v>24</v>
      </c>
      <c r="C57" s="52"/>
      <c r="D57" s="52"/>
      <c r="E57" s="52"/>
      <c r="F57" s="52"/>
      <c r="G57" s="52"/>
      <c r="H57" s="52"/>
      <c r="I57" s="52"/>
      <c r="J57" s="52"/>
      <c r="K57" s="52"/>
      <c r="L57" s="37"/>
    </row>
    <row r="58" spans="1:12" s="3" customFormat="1" ht="23.25" customHeight="1">
      <c r="A58" s="8">
        <v>47</v>
      </c>
      <c r="B58" s="9" t="s">
        <v>62</v>
      </c>
      <c r="C58" s="18">
        <f>D58+E58+F58+G58+H58+I58+J58</f>
        <v>4913.2880000000005</v>
      </c>
      <c r="D58" s="18">
        <v>684</v>
      </c>
      <c r="E58" s="18">
        <v>642.33</v>
      </c>
      <c r="F58" s="18">
        <v>652.334</v>
      </c>
      <c r="G58" s="18">
        <v>830.081</v>
      </c>
      <c r="H58" s="18">
        <v>487.543</v>
      </c>
      <c r="I58" s="18">
        <v>808.5</v>
      </c>
      <c r="J58" s="18">
        <v>808.5</v>
      </c>
      <c r="K58" s="43">
        <v>18</v>
      </c>
      <c r="L58" s="37"/>
    </row>
    <row r="59" spans="1:12" s="3" customFormat="1" ht="18.75" customHeight="1">
      <c r="A59" s="8">
        <v>48</v>
      </c>
      <c r="B59" s="19" t="s">
        <v>26</v>
      </c>
      <c r="C59" s="21">
        <f>D59+E59+F59+G59+H59+I59+J59</f>
        <v>4913.2880000000005</v>
      </c>
      <c r="D59" s="21">
        <v>684</v>
      </c>
      <c r="E59" s="21">
        <v>642.33</v>
      </c>
      <c r="F59" s="21">
        <v>652.334</v>
      </c>
      <c r="G59" s="21">
        <v>830.081</v>
      </c>
      <c r="H59" s="21">
        <v>487.543</v>
      </c>
      <c r="I59" s="21">
        <v>808.5</v>
      </c>
      <c r="J59" s="21">
        <v>808.5</v>
      </c>
      <c r="K59" s="43"/>
      <c r="L59" s="37"/>
    </row>
    <row r="60" spans="1:12" s="3" customFormat="1" ht="56.25">
      <c r="A60" s="8">
        <v>49</v>
      </c>
      <c r="B60" s="9" t="s">
        <v>79</v>
      </c>
      <c r="C60" s="18">
        <f>D60+E60+F60+G60+H60+I60+J60</f>
        <v>12.67</v>
      </c>
      <c r="D60" s="18">
        <v>0</v>
      </c>
      <c r="E60" s="18">
        <v>12.67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43">
        <v>19</v>
      </c>
      <c r="L60" s="37"/>
    </row>
    <row r="61" spans="1:12" s="3" customFormat="1" ht="12">
      <c r="A61" s="8">
        <v>50</v>
      </c>
      <c r="B61" s="19" t="s">
        <v>26</v>
      </c>
      <c r="C61" s="21">
        <v>12.67</v>
      </c>
      <c r="D61" s="21">
        <v>0</v>
      </c>
      <c r="E61" s="21">
        <v>12.67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43"/>
      <c r="L61" s="37"/>
    </row>
    <row r="62" spans="1:12" s="3" customFormat="1" ht="35.25" customHeight="1">
      <c r="A62" s="31">
        <v>51</v>
      </c>
      <c r="B62" s="9" t="s">
        <v>80</v>
      </c>
      <c r="C62" s="18">
        <f>D62+E62+F62+G62+H62+I62+J62</f>
        <v>153.5</v>
      </c>
      <c r="D62" s="18">
        <v>0</v>
      </c>
      <c r="E62" s="18">
        <v>0</v>
      </c>
      <c r="F62" s="18">
        <v>0</v>
      </c>
      <c r="G62" s="18">
        <v>53.5</v>
      </c>
      <c r="H62" s="18">
        <v>0</v>
      </c>
      <c r="I62" s="18">
        <v>50</v>
      </c>
      <c r="J62" s="18">
        <v>50</v>
      </c>
      <c r="K62" s="26" t="s">
        <v>86</v>
      </c>
      <c r="L62" s="37"/>
    </row>
    <row r="63" spans="1:12" s="3" customFormat="1" ht="12">
      <c r="A63" s="31">
        <v>52</v>
      </c>
      <c r="B63" s="19" t="s">
        <v>26</v>
      </c>
      <c r="C63" s="21">
        <f>D63+E63+F63+G63+H63+I63+J63</f>
        <v>153.5</v>
      </c>
      <c r="D63" s="21">
        <v>0</v>
      </c>
      <c r="E63" s="21">
        <v>0</v>
      </c>
      <c r="F63" s="21">
        <v>0</v>
      </c>
      <c r="G63" s="21">
        <v>53.5</v>
      </c>
      <c r="H63" s="21">
        <v>0</v>
      </c>
      <c r="I63" s="21">
        <v>50</v>
      </c>
      <c r="J63" s="21">
        <v>50</v>
      </c>
      <c r="K63" s="26"/>
      <c r="L63" s="37"/>
    </row>
    <row r="64" spans="1:12" s="3" customFormat="1" ht="33.75">
      <c r="A64" s="8">
        <v>53</v>
      </c>
      <c r="B64" s="9" t="s">
        <v>81</v>
      </c>
      <c r="C64" s="18">
        <v>237.419</v>
      </c>
      <c r="D64" s="18">
        <v>0</v>
      </c>
      <c r="E64" s="18">
        <v>0</v>
      </c>
      <c r="F64" s="18">
        <v>0</v>
      </c>
      <c r="G64" s="18">
        <v>237.419</v>
      </c>
      <c r="H64" s="18">
        <v>0</v>
      </c>
      <c r="I64" s="18">
        <v>0</v>
      </c>
      <c r="J64" s="18">
        <v>0</v>
      </c>
      <c r="K64" s="26" t="s">
        <v>87</v>
      </c>
      <c r="L64" s="37"/>
    </row>
    <row r="65" spans="1:12" s="3" customFormat="1" ht="12">
      <c r="A65" s="8">
        <v>54</v>
      </c>
      <c r="B65" s="19" t="s">
        <v>26</v>
      </c>
      <c r="C65" s="21">
        <v>237.419</v>
      </c>
      <c r="D65" s="21">
        <v>0</v>
      </c>
      <c r="E65" s="21">
        <v>0</v>
      </c>
      <c r="F65" s="21">
        <v>0</v>
      </c>
      <c r="G65" s="21">
        <v>237.419</v>
      </c>
      <c r="H65" s="21">
        <v>0</v>
      </c>
      <c r="I65" s="21">
        <v>0</v>
      </c>
      <c r="J65" s="21">
        <v>0</v>
      </c>
      <c r="K65" s="26"/>
      <c r="L65" s="37"/>
    </row>
    <row r="66" spans="1:12" s="3" customFormat="1" ht="34.5" customHeight="1">
      <c r="A66" s="8" t="s">
        <v>90</v>
      </c>
      <c r="B66" s="9" t="s">
        <v>89</v>
      </c>
      <c r="C66" s="18">
        <v>160</v>
      </c>
      <c r="D66" s="18">
        <v>0</v>
      </c>
      <c r="E66" s="18">
        <v>0</v>
      </c>
      <c r="F66" s="18">
        <v>0</v>
      </c>
      <c r="G66" s="18">
        <v>0</v>
      </c>
      <c r="H66" s="18">
        <v>160</v>
      </c>
      <c r="I66" s="18">
        <v>0</v>
      </c>
      <c r="J66" s="18">
        <v>0</v>
      </c>
      <c r="K66" s="26" t="s">
        <v>92</v>
      </c>
      <c r="L66" s="37"/>
    </row>
    <row r="67" spans="1:12" s="3" customFormat="1" ht="14.25" customHeight="1">
      <c r="A67" s="8" t="s">
        <v>91</v>
      </c>
      <c r="B67" s="19" t="s">
        <v>26</v>
      </c>
      <c r="C67" s="21">
        <v>160</v>
      </c>
      <c r="D67" s="21">
        <v>0</v>
      </c>
      <c r="E67" s="21">
        <v>0</v>
      </c>
      <c r="F67" s="21">
        <v>0</v>
      </c>
      <c r="G67" s="18">
        <v>0</v>
      </c>
      <c r="H67" s="21">
        <v>160</v>
      </c>
      <c r="I67" s="21">
        <v>0</v>
      </c>
      <c r="J67" s="21">
        <v>0</v>
      </c>
      <c r="K67" s="26"/>
      <c r="L67" s="37"/>
    </row>
    <row r="68" spans="1:12" s="3" customFormat="1" ht="12">
      <c r="A68" s="8">
        <v>55</v>
      </c>
      <c r="B68" s="19" t="s">
        <v>40</v>
      </c>
      <c r="C68" s="21">
        <f>D68+E68+F68+G68+H68+I68+J68</f>
        <v>5476.877</v>
      </c>
      <c r="D68" s="21">
        <f>SUM(D59)</f>
        <v>684</v>
      </c>
      <c r="E68" s="21">
        <f>SUM(E59+E61)</f>
        <v>655</v>
      </c>
      <c r="F68" s="21">
        <v>652.334</v>
      </c>
      <c r="G68" s="21">
        <f>G64+G62+G59</f>
        <v>1121</v>
      </c>
      <c r="H68" s="21">
        <f>H67+H65+H63+H61+H59</f>
        <v>647.543</v>
      </c>
      <c r="I68" s="21">
        <f>I64+I62+I61+I60+I59</f>
        <v>858.5</v>
      </c>
      <c r="J68" s="21">
        <f>J64+J62+J61+J60+J59</f>
        <v>858.5</v>
      </c>
      <c r="K68" s="43"/>
      <c r="L68" s="37"/>
    </row>
    <row r="69" spans="1:12" s="3" customFormat="1" ht="33" customHeight="1">
      <c r="A69" s="8">
        <v>56</v>
      </c>
      <c r="B69" s="53" t="s">
        <v>44</v>
      </c>
      <c r="C69" s="53"/>
      <c r="D69" s="53"/>
      <c r="E69" s="53"/>
      <c r="F69" s="53"/>
      <c r="G69" s="53"/>
      <c r="H69" s="53"/>
      <c r="I69" s="53"/>
      <c r="J69" s="53"/>
      <c r="K69" s="53"/>
      <c r="L69" s="37"/>
    </row>
    <row r="70" spans="1:12" s="3" customFormat="1" ht="28.5" customHeight="1">
      <c r="A70" s="8">
        <v>57</v>
      </c>
      <c r="B70" s="53" t="s">
        <v>47</v>
      </c>
      <c r="C70" s="53"/>
      <c r="D70" s="53"/>
      <c r="E70" s="53"/>
      <c r="F70" s="53"/>
      <c r="G70" s="53"/>
      <c r="H70" s="53"/>
      <c r="I70" s="53"/>
      <c r="J70" s="53"/>
      <c r="K70" s="53"/>
      <c r="L70" s="37"/>
    </row>
    <row r="71" spans="1:12" s="3" customFormat="1" ht="14.25" customHeight="1">
      <c r="A71" s="8">
        <v>58</v>
      </c>
      <c r="B71" s="53" t="s">
        <v>48</v>
      </c>
      <c r="C71" s="53"/>
      <c r="D71" s="53"/>
      <c r="E71" s="53"/>
      <c r="F71" s="53"/>
      <c r="G71" s="53"/>
      <c r="H71" s="53"/>
      <c r="I71" s="53"/>
      <c r="J71" s="53"/>
      <c r="K71" s="53"/>
      <c r="L71" s="37"/>
    </row>
    <row r="72" spans="1:12" s="3" customFormat="1" ht="67.5">
      <c r="A72" s="8">
        <v>59</v>
      </c>
      <c r="B72" s="9" t="s">
        <v>63</v>
      </c>
      <c r="C72" s="27">
        <f>C73+C74</f>
        <v>26679.5</v>
      </c>
      <c r="D72" s="27">
        <v>26679.5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43">
        <v>24</v>
      </c>
      <c r="L72" s="37"/>
    </row>
    <row r="73" spans="1:12" s="3" customFormat="1" ht="12">
      <c r="A73" s="8">
        <v>60</v>
      </c>
      <c r="B73" s="19" t="s">
        <v>25</v>
      </c>
      <c r="C73" s="28">
        <f aca="true" t="shared" si="1" ref="C73:C79">D73+E73+F73+G73+H73+I73+J73</f>
        <v>23795.5</v>
      </c>
      <c r="D73" s="28">
        <v>23795.5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43"/>
      <c r="L73" s="37"/>
    </row>
    <row r="74" spans="1:12" s="3" customFormat="1" ht="15.75" customHeight="1">
      <c r="A74" s="8">
        <v>61</v>
      </c>
      <c r="B74" s="19" t="s">
        <v>26</v>
      </c>
      <c r="C74" s="28">
        <f t="shared" si="1"/>
        <v>2884</v>
      </c>
      <c r="D74" s="28">
        <v>2884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43"/>
      <c r="L74" s="37"/>
    </row>
    <row r="75" spans="1:12" s="3" customFormat="1" ht="67.5">
      <c r="A75" s="8">
        <v>62</v>
      </c>
      <c r="B75" s="9" t="s">
        <v>77</v>
      </c>
      <c r="C75" s="27">
        <f t="shared" si="1"/>
        <v>69648.95</v>
      </c>
      <c r="D75" s="27">
        <v>0</v>
      </c>
      <c r="E75" s="27">
        <v>6219</v>
      </c>
      <c r="F75" s="27">
        <v>10607</v>
      </c>
      <c r="G75" s="27">
        <v>9754</v>
      </c>
      <c r="H75" s="27">
        <v>13303.65</v>
      </c>
      <c r="I75" s="27">
        <v>14882.65</v>
      </c>
      <c r="J75" s="27">
        <v>14882.65</v>
      </c>
      <c r="K75" s="43">
        <v>24</v>
      </c>
      <c r="L75" s="37"/>
    </row>
    <row r="76" spans="1:12" s="3" customFormat="1" ht="12.75" customHeight="1">
      <c r="A76" s="8">
        <v>63</v>
      </c>
      <c r="B76" s="19" t="s">
        <v>14</v>
      </c>
      <c r="C76" s="28">
        <f t="shared" si="1"/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9"/>
      <c r="L76" s="37"/>
    </row>
    <row r="77" spans="1:12" s="3" customFormat="1" ht="12.75" customHeight="1">
      <c r="A77" s="8">
        <v>64</v>
      </c>
      <c r="B77" s="19" t="s">
        <v>26</v>
      </c>
      <c r="C77" s="28">
        <f>D77+E77+F77+G77+H77+I77+J77</f>
        <v>69648.95</v>
      </c>
      <c r="D77" s="28">
        <v>0</v>
      </c>
      <c r="E77" s="28">
        <v>6219</v>
      </c>
      <c r="F77" s="28">
        <v>10607</v>
      </c>
      <c r="G77" s="28">
        <v>9754</v>
      </c>
      <c r="H77" s="28">
        <v>13303.65</v>
      </c>
      <c r="I77" s="28">
        <v>14882.65</v>
      </c>
      <c r="J77" s="28">
        <v>14882.65</v>
      </c>
      <c r="K77" s="43"/>
      <c r="L77" s="37"/>
    </row>
    <row r="78" spans="1:12" s="3" customFormat="1" ht="67.5">
      <c r="A78" s="8">
        <v>65</v>
      </c>
      <c r="B78" s="9" t="s">
        <v>64</v>
      </c>
      <c r="C78" s="27">
        <f t="shared" si="1"/>
        <v>13417.51</v>
      </c>
      <c r="D78" s="27">
        <v>0</v>
      </c>
      <c r="E78" s="27">
        <v>11829.75</v>
      </c>
      <c r="F78" s="27">
        <v>1587.76</v>
      </c>
      <c r="G78" s="27">
        <v>0</v>
      </c>
      <c r="H78" s="27">
        <v>0</v>
      </c>
      <c r="I78" s="27">
        <v>0</v>
      </c>
      <c r="J78" s="27">
        <v>0</v>
      </c>
      <c r="K78" s="43">
        <v>24</v>
      </c>
      <c r="L78" s="37"/>
    </row>
    <row r="79" spans="1:12" s="3" customFormat="1" ht="15.75" customHeight="1">
      <c r="A79" s="8">
        <v>66</v>
      </c>
      <c r="B79" s="19" t="s">
        <v>25</v>
      </c>
      <c r="C79" s="28">
        <f t="shared" si="1"/>
        <v>12726.51</v>
      </c>
      <c r="D79" s="28">
        <v>0</v>
      </c>
      <c r="E79" s="28">
        <v>11138.75</v>
      </c>
      <c r="F79" s="28">
        <v>1587.76</v>
      </c>
      <c r="G79" s="28">
        <v>0</v>
      </c>
      <c r="H79" s="28">
        <v>0</v>
      </c>
      <c r="I79" s="28">
        <v>0</v>
      </c>
      <c r="J79" s="28">
        <v>0</v>
      </c>
      <c r="K79" s="43"/>
      <c r="L79" s="37"/>
    </row>
    <row r="80" spans="1:12" s="3" customFormat="1" ht="12">
      <c r="A80" s="8">
        <v>67</v>
      </c>
      <c r="B80" s="19" t="s">
        <v>26</v>
      </c>
      <c r="C80" s="28">
        <f>+D80+E80+F80+G80+H80+I80+J80</f>
        <v>691</v>
      </c>
      <c r="D80" s="28">
        <v>0</v>
      </c>
      <c r="E80" s="28">
        <v>691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43"/>
      <c r="L80" s="37"/>
    </row>
    <row r="81" spans="1:12" s="3" customFormat="1" ht="21" customHeight="1">
      <c r="A81" s="8">
        <v>68</v>
      </c>
      <c r="B81" s="19" t="s">
        <v>39</v>
      </c>
      <c r="C81" s="28">
        <f>D81+E81+F81+G81+H81+I81+J81</f>
        <v>109745.95999999999</v>
      </c>
      <c r="D81" s="28">
        <f>+D72+D75+D78</f>
        <v>26679.5</v>
      </c>
      <c r="E81" s="28">
        <f>E80+E79+E77</f>
        <v>18048.75</v>
      </c>
      <c r="F81" s="28">
        <v>12194.76</v>
      </c>
      <c r="G81" s="28">
        <f>G80+G77+G74</f>
        <v>9754</v>
      </c>
      <c r="H81" s="28">
        <v>13303.65</v>
      </c>
      <c r="I81" s="28">
        <v>14882.65</v>
      </c>
      <c r="J81" s="28">
        <v>14882.65</v>
      </c>
      <c r="K81" s="27"/>
      <c r="L81" s="37"/>
    </row>
    <row r="82" spans="1:12" s="3" customFormat="1" ht="18.75" customHeight="1">
      <c r="A82" s="8">
        <v>69</v>
      </c>
      <c r="B82" s="59" t="s">
        <v>45</v>
      </c>
      <c r="C82" s="59"/>
      <c r="D82" s="59"/>
      <c r="E82" s="59"/>
      <c r="F82" s="59"/>
      <c r="G82" s="59"/>
      <c r="H82" s="59"/>
      <c r="I82" s="59"/>
      <c r="J82" s="59"/>
      <c r="K82" s="59"/>
      <c r="L82" s="37"/>
    </row>
    <row r="83" spans="1:12" s="3" customFormat="1" ht="28.5" customHeight="1">
      <c r="A83" s="8">
        <v>70</v>
      </c>
      <c r="B83" s="53" t="s">
        <v>27</v>
      </c>
      <c r="C83" s="53"/>
      <c r="D83" s="53"/>
      <c r="E83" s="53"/>
      <c r="F83" s="53"/>
      <c r="G83" s="53"/>
      <c r="H83" s="53"/>
      <c r="I83" s="53"/>
      <c r="J83" s="53"/>
      <c r="K83" s="53"/>
      <c r="L83" s="37"/>
    </row>
    <row r="84" spans="1:12" s="3" customFormat="1" ht="18" customHeight="1">
      <c r="A84" s="8">
        <v>71</v>
      </c>
      <c r="B84" s="53" t="s">
        <v>28</v>
      </c>
      <c r="C84" s="53"/>
      <c r="D84" s="53"/>
      <c r="E84" s="53"/>
      <c r="F84" s="53"/>
      <c r="G84" s="53"/>
      <c r="H84" s="53"/>
      <c r="I84" s="53"/>
      <c r="J84" s="53"/>
      <c r="K84" s="53"/>
      <c r="L84" s="37"/>
    </row>
    <row r="85" spans="1:12" s="3" customFormat="1" ht="48.75" customHeight="1">
      <c r="A85" s="8">
        <v>72</v>
      </c>
      <c r="B85" s="9" t="s">
        <v>65</v>
      </c>
      <c r="C85" s="27">
        <f>D85+E85+F85+G85+H85+I85+J85</f>
        <v>13190.710000000001</v>
      </c>
      <c r="D85" s="27">
        <v>3755</v>
      </c>
      <c r="E85" s="27">
        <v>25</v>
      </c>
      <c r="F85" s="27">
        <v>2254.161</v>
      </c>
      <c r="G85" s="27">
        <v>1883</v>
      </c>
      <c r="H85" s="27">
        <v>1737.349</v>
      </c>
      <c r="I85" s="27">
        <v>1768.1</v>
      </c>
      <c r="J85" s="27">
        <v>1768.1</v>
      </c>
      <c r="K85" s="43">
        <v>27</v>
      </c>
      <c r="L85" s="37"/>
    </row>
    <row r="86" spans="1:12" s="3" customFormat="1" ht="14.25" customHeight="1">
      <c r="A86" s="8">
        <v>73</v>
      </c>
      <c r="B86" s="19" t="s">
        <v>26</v>
      </c>
      <c r="C86" s="28">
        <f>D86+E86+F86+G86+H86+I86+J86</f>
        <v>13190.710000000001</v>
      </c>
      <c r="D86" s="28">
        <v>3755</v>
      </c>
      <c r="E86" s="28">
        <v>25</v>
      </c>
      <c r="F86" s="28">
        <v>2254.161</v>
      </c>
      <c r="G86" s="28">
        <v>1883</v>
      </c>
      <c r="H86" s="28">
        <v>1737.349</v>
      </c>
      <c r="I86" s="28">
        <v>1768.1</v>
      </c>
      <c r="J86" s="28">
        <v>1768.1</v>
      </c>
      <c r="K86" s="43"/>
      <c r="L86" s="37"/>
    </row>
    <row r="87" spans="1:12" s="3" customFormat="1" ht="38.25" customHeight="1">
      <c r="A87" s="8">
        <v>74</v>
      </c>
      <c r="B87" s="9" t="s">
        <v>66</v>
      </c>
      <c r="C87" s="27">
        <f>D87+E87+F87+G87+H87+I87+J87</f>
        <v>2253.1890000000003</v>
      </c>
      <c r="D87" s="27">
        <v>0</v>
      </c>
      <c r="E87" s="27">
        <v>295</v>
      </c>
      <c r="F87" s="27">
        <v>379</v>
      </c>
      <c r="G87" s="27">
        <v>350</v>
      </c>
      <c r="H87" s="27">
        <v>369.189</v>
      </c>
      <c r="I87" s="27">
        <v>430</v>
      </c>
      <c r="J87" s="27">
        <v>430</v>
      </c>
      <c r="K87" s="43">
        <v>28</v>
      </c>
      <c r="L87" s="37"/>
    </row>
    <row r="88" spans="1:12" s="3" customFormat="1" ht="12">
      <c r="A88" s="8">
        <v>75</v>
      </c>
      <c r="B88" s="19" t="s">
        <v>26</v>
      </c>
      <c r="C88" s="28">
        <f>D88+E88+F88+G88+H88+I88+J88</f>
        <v>2253.1890000000003</v>
      </c>
      <c r="D88" s="28">
        <v>0</v>
      </c>
      <c r="E88" s="28">
        <v>295</v>
      </c>
      <c r="F88" s="28">
        <v>379</v>
      </c>
      <c r="G88" s="28">
        <v>350</v>
      </c>
      <c r="H88" s="28">
        <v>369.189</v>
      </c>
      <c r="I88" s="28">
        <v>430</v>
      </c>
      <c r="J88" s="28">
        <v>430</v>
      </c>
      <c r="K88" s="43"/>
      <c r="L88" s="37"/>
    </row>
    <row r="89" spans="1:12" s="3" customFormat="1" ht="49.5" customHeight="1">
      <c r="A89" s="8">
        <v>76</v>
      </c>
      <c r="B89" s="9" t="s">
        <v>74</v>
      </c>
      <c r="C89" s="27">
        <f>D89+E89+F89+G89+H89+I89+J89</f>
        <v>459.866</v>
      </c>
      <c r="D89" s="27">
        <v>0</v>
      </c>
      <c r="E89" s="27">
        <v>0</v>
      </c>
      <c r="F89" s="27">
        <v>411.166</v>
      </c>
      <c r="G89" s="27">
        <v>48.7</v>
      </c>
      <c r="H89" s="27">
        <v>0</v>
      </c>
      <c r="I89" s="27">
        <v>0</v>
      </c>
      <c r="J89" s="27">
        <v>0</v>
      </c>
      <c r="K89" s="29">
        <v>29</v>
      </c>
      <c r="L89" s="37"/>
    </row>
    <row r="90" spans="1:12" s="3" customFormat="1" ht="12">
      <c r="A90" s="8">
        <v>77</v>
      </c>
      <c r="B90" s="19" t="s">
        <v>26</v>
      </c>
      <c r="C90" s="28">
        <v>459.866</v>
      </c>
      <c r="D90" s="28">
        <v>0</v>
      </c>
      <c r="E90" s="28">
        <v>0</v>
      </c>
      <c r="F90" s="28">
        <v>411.166</v>
      </c>
      <c r="G90" s="28">
        <v>48.7</v>
      </c>
      <c r="H90" s="28">
        <v>0</v>
      </c>
      <c r="I90" s="28">
        <v>0</v>
      </c>
      <c r="J90" s="28">
        <v>0</v>
      </c>
      <c r="K90" s="29"/>
      <c r="L90" s="37"/>
    </row>
    <row r="91" spans="1:12" s="3" customFormat="1" ht="56.25">
      <c r="A91" s="8">
        <v>78</v>
      </c>
      <c r="B91" s="9" t="s">
        <v>76</v>
      </c>
      <c r="C91" s="27">
        <v>120</v>
      </c>
      <c r="D91" s="27">
        <v>0</v>
      </c>
      <c r="E91" s="27">
        <v>0</v>
      </c>
      <c r="F91" s="27">
        <v>0</v>
      </c>
      <c r="G91" s="27">
        <v>120</v>
      </c>
      <c r="H91" s="27">
        <v>0</v>
      </c>
      <c r="I91" s="27">
        <v>0</v>
      </c>
      <c r="J91" s="27">
        <v>0</v>
      </c>
      <c r="K91" s="26" t="s">
        <v>88</v>
      </c>
      <c r="L91" s="37"/>
    </row>
    <row r="92" spans="1:12" s="3" customFormat="1" ht="12">
      <c r="A92" s="8">
        <v>79</v>
      </c>
      <c r="B92" s="19" t="s">
        <v>26</v>
      </c>
      <c r="C92" s="28">
        <v>120</v>
      </c>
      <c r="D92" s="28">
        <v>0</v>
      </c>
      <c r="E92" s="28">
        <v>0</v>
      </c>
      <c r="F92" s="28">
        <v>0</v>
      </c>
      <c r="G92" s="28">
        <v>120</v>
      </c>
      <c r="H92" s="28">
        <v>0</v>
      </c>
      <c r="I92" s="28">
        <v>0</v>
      </c>
      <c r="J92" s="28">
        <v>0</v>
      </c>
      <c r="K92" s="26"/>
      <c r="L92" s="37"/>
    </row>
    <row r="93" spans="1:12" s="3" customFormat="1" ht="12">
      <c r="A93" s="8">
        <v>80</v>
      </c>
      <c r="B93" s="19" t="s">
        <v>38</v>
      </c>
      <c r="C93" s="28">
        <f>D93+E93+F93+G93+H93+I93+J93</f>
        <v>16023.765000000001</v>
      </c>
      <c r="D93" s="28">
        <v>3755</v>
      </c>
      <c r="E93" s="28">
        <f>E87+E86</f>
        <v>320</v>
      </c>
      <c r="F93" s="28">
        <f>F89+F87+F86</f>
        <v>3044.327</v>
      </c>
      <c r="G93" s="28">
        <f>SUM(G86+G87+G89+G91)</f>
        <v>2401.7</v>
      </c>
      <c r="H93" s="28">
        <f>H86+H88</f>
        <v>2106.538</v>
      </c>
      <c r="I93" s="28">
        <f>I89+I87+I86</f>
        <v>2198.1</v>
      </c>
      <c r="J93" s="28">
        <f>J89+J87+J86</f>
        <v>2198.1</v>
      </c>
      <c r="K93" s="43"/>
      <c r="L93" s="37"/>
    </row>
    <row r="94" spans="1:12" s="3" customFormat="1" ht="12">
      <c r="A94" s="8">
        <v>81</v>
      </c>
      <c r="B94" s="60" t="s">
        <v>29</v>
      </c>
      <c r="C94" s="60"/>
      <c r="D94" s="60"/>
      <c r="E94" s="60"/>
      <c r="F94" s="60"/>
      <c r="G94" s="60"/>
      <c r="H94" s="60"/>
      <c r="I94" s="60"/>
      <c r="J94" s="60"/>
      <c r="K94" s="60"/>
      <c r="L94" s="37"/>
    </row>
    <row r="95" spans="1:12" s="3" customFormat="1" ht="15.75" customHeight="1">
      <c r="A95" s="8">
        <v>82</v>
      </c>
      <c r="B95" s="53" t="s">
        <v>30</v>
      </c>
      <c r="C95" s="53"/>
      <c r="D95" s="53"/>
      <c r="E95" s="53"/>
      <c r="F95" s="53"/>
      <c r="G95" s="53"/>
      <c r="H95" s="53"/>
      <c r="I95" s="53"/>
      <c r="J95" s="53"/>
      <c r="K95" s="53"/>
      <c r="L95" s="37"/>
    </row>
    <row r="96" spans="1:12" s="3" customFormat="1" ht="27" customHeight="1">
      <c r="A96" s="8">
        <v>83</v>
      </c>
      <c r="B96" s="53" t="s">
        <v>31</v>
      </c>
      <c r="C96" s="53"/>
      <c r="D96" s="53"/>
      <c r="E96" s="53"/>
      <c r="F96" s="53"/>
      <c r="G96" s="53"/>
      <c r="H96" s="53"/>
      <c r="I96" s="53"/>
      <c r="J96" s="53"/>
      <c r="K96" s="53"/>
      <c r="L96" s="37"/>
    </row>
    <row r="97" spans="1:12" s="3" customFormat="1" ht="33.75">
      <c r="A97" s="8">
        <v>84</v>
      </c>
      <c r="B97" s="9" t="s">
        <v>67</v>
      </c>
      <c r="C97" s="30">
        <f>D97+E97+F97+G97+H97+I97+J97</f>
        <v>1933.609</v>
      </c>
      <c r="D97" s="30">
        <v>60</v>
      </c>
      <c r="E97" s="30">
        <v>0</v>
      </c>
      <c r="F97" s="30">
        <v>0</v>
      </c>
      <c r="G97" s="30">
        <v>0</v>
      </c>
      <c r="H97" s="30">
        <v>625.809</v>
      </c>
      <c r="I97" s="30">
        <v>623.9</v>
      </c>
      <c r="J97" s="30">
        <v>623.9</v>
      </c>
      <c r="K97" s="43">
        <v>35</v>
      </c>
      <c r="L97" s="37"/>
    </row>
    <row r="98" spans="1:12" s="3" customFormat="1" ht="12">
      <c r="A98" s="8">
        <v>85</v>
      </c>
      <c r="B98" s="19" t="s">
        <v>15</v>
      </c>
      <c r="C98" s="32">
        <f>D98+E98+F98+G98+H98+I98+J98</f>
        <v>1933.609</v>
      </c>
      <c r="D98" s="21">
        <v>60</v>
      </c>
      <c r="E98" s="21">
        <v>0</v>
      </c>
      <c r="F98" s="21">
        <v>0</v>
      </c>
      <c r="G98" s="21">
        <v>0</v>
      </c>
      <c r="H98" s="32">
        <v>625.809</v>
      </c>
      <c r="I98" s="32">
        <v>623.9</v>
      </c>
      <c r="J98" s="32">
        <v>623.9</v>
      </c>
      <c r="K98" s="43"/>
      <c r="L98" s="37"/>
    </row>
    <row r="99" spans="1:12" s="3" customFormat="1" ht="37.5" customHeight="1">
      <c r="A99" s="8">
        <v>86</v>
      </c>
      <c r="B99" s="9" t="s">
        <v>68</v>
      </c>
      <c r="C99" s="30">
        <f>D99+E99+F99+G99+H99+I99+J99</f>
        <v>86</v>
      </c>
      <c r="D99" s="30">
        <v>25</v>
      </c>
      <c r="E99" s="30">
        <v>16</v>
      </c>
      <c r="F99" s="30">
        <v>15</v>
      </c>
      <c r="G99" s="30">
        <v>30</v>
      </c>
      <c r="H99" s="30">
        <v>0</v>
      </c>
      <c r="I99" s="30">
        <v>0</v>
      </c>
      <c r="J99" s="30">
        <v>0</v>
      </c>
      <c r="K99" s="43">
        <v>33</v>
      </c>
      <c r="L99" s="37"/>
    </row>
    <row r="100" spans="1:12" s="3" customFormat="1" ht="12">
      <c r="A100" s="8">
        <v>87</v>
      </c>
      <c r="B100" s="19" t="s">
        <v>15</v>
      </c>
      <c r="C100" s="21">
        <f>+D100+E100+F100+G100+H100+I100+J100</f>
        <v>86</v>
      </c>
      <c r="D100" s="21">
        <v>25</v>
      </c>
      <c r="E100" s="21">
        <v>16</v>
      </c>
      <c r="F100" s="21">
        <v>15</v>
      </c>
      <c r="G100" s="21">
        <v>30</v>
      </c>
      <c r="H100" s="21">
        <v>0</v>
      </c>
      <c r="I100" s="21">
        <v>0</v>
      </c>
      <c r="J100" s="21">
        <v>0</v>
      </c>
      <c r="K100" s="43"/>
      <c r="L100" s="37"/>
    </row>
    <row r="101" spans="1:12" s="3" customFormat="1" ht="38.25" customHeight="1">
      <c r="A101" s="8">
        <v>88</v>
      </c>
      <c r="B101" s="9" t="s">
        <v>69</v>
      </c>
      <c r="C101" s="30">
        <f>D101+E101+F101+G101+H101+I101+J101</f>
        <v>23</v>
      </c>
      <c r="D101" s="30">
        <v>15</v>
      </c>
      <c r="E101" s="30">
        <v>0</v>
      </c>
      <c r="F101" s="30">
        <v>8</v>
      </c>
      <c r="G101" s="30">
        <v>0</v>
      </c>
      <c r="H101" s="30">
        <v>0</v>
      </c>
      <c r="I101" s="30">
        <v>0</v>
      </c>
      <c r="J101" s="30">
        <v>0</v>
      </c>
      <c r="K101" s="43">
        <v>34</v>
      </c>
      <c r="L101" s="37"/>
    </row>
    <row r="102" spans="1:12" s="3" customFormat="1" ht="16.5" customHeight="1">
      <c r="A102" s="31">
        <v>89</v>
      </c>
      <c r="B102" s="19" t="s">
        <v>15</v>
      </c>
      <c r="C102" s="21">
        <f>+D102+E102+F102+G102+H102+I102+J102</f>
        <v>23</v>
      </c>
      <c r="D102" s="21">
        <v>15</v>
      </c>
      <c r="E102" s="21">
        <v>0</v>
      </c>
      <c r="F102" s="21">
        <v>8</v>
      </c>
      <c r="G102" s="21">
        <v>0</v>
      </c>
      <c r="H102" s="21">
        <v>0</v>
      </c>
      <c r="I102" s="21">
        <v>0</v>
      </c>
      <c r="J102" s="21">
        <v>0</v>
      </c>
      <c r="K102" s="43"/>
      <c r="L102" s="37"/>
    </row>
    <row r="103" spans="1:12" s="3" customFormat="1" ht="48.75" customHeight="1">
      <c r="A103" s="8">
        <v>90</v>
      </c>
      <c r="B103" s="9" t="s">
        <v>70</v>
      </c>
      <c r="C103" s="30">
        <f>D103+E103+F103+G103+H103+I103+J103</f>
        <v>1724</v>
      </c>
      <c r="D103" s="30">
        <v>209</v>
      </c>
      <c r="E103" s="30">
        <v>1135</v>
      </c>
      <c r="F103" s="30">
        <v>0</v>
      </c>
      <c r="G103" s="30">
        <v>190</v>
      </c>
      <c r="H103" s="30">
        <v>190</v>
      </c>
      <c r="I103" s="30">
        <v>0</v>
      </c>
      <c r="J103" s="30">
        <v>0</v>
      </c>
      <c r="K103" s="49">
        <v>36</v>
      </c>
      <c r="L103" s="37"/>
    </row>
    <row r="104" spans="1:12" s="3" customFormat="1" ht="18" customHeight="1">
      <c r="A104" s="8">
        <v>91</v>
      </c>
      <c r="B104" s="19" t="s">
        <v>15</v>
      </c>
      <c r="C104" s="32">
        <f>D104+E104+F104+G104+H104+I104+J104</f>
        <v>1724</v>
      </c>
      <c r="D104" s="32">
        <v>209</v>
      </c>
      <c r="E104" s="32">
        <v>1135</v>
      </c>
      <c r="F104" s="32">
        <v>0</v>
      </c>
      <c r="G104" s="32">
        <v>190</v>
      </c>
      <c r="H104" s="32">
        <v>190</v>
      </c>
      <c r="I104" s="32">
        <v>0</v>
      </c>
      <c r="J104" s="32">
        <v>0</v>
      </c>
      <c r="K104" s="43"/>
      <c r="L104" s="37"/>
    </row>
    <row r="105" spans="1:12" s="3" customFormat="1" ht="22.5">
      <c r="A105" s="8">
        <v>92</v>
      </c>
      <c r="B105" s="9" t="s">
        <v>75</v>
      </c>
      <c r="C105" s="18">
        <f>D105+E105+F105+G105+H105+I105+J105</f>
        <v>528.2</v>
      </c>
      <c r="D105" s="18">
        <v>0</v>
      </c>
      <c r="E105" s="18">
        <v>0</v>
      </c>
      <c r="F105" s="18">
        <v>251</v>
      </c>
      <c r="G105" s="18">
        <v>277.2</v>
      </c>
      <c r="H105" s="18">
        <v>0</v>
      </c>
      <c r="I105" s="18">
        <v>0</v>
      </c>
      <c r="J105" s="18">
        <v>0</v>
      </c>
      <c r="K105" s="29">
        <v>37</v>
      </c>
      <c r="L105" s="37"/>
    </row>
    <row r="106" spans="1:12" s="3" customFormat="1" ht="16.5" customHeight="1">
      <c r="A106" s="31">
        <v>93</v>
      </c>
      <c r="B106" s="19" t="s">
        <v>15</v>
      </c>
      <c r="C106" s="21">
        <f>D106+E106+F106+G106+H106+I106+J106</f>
        <v>528.2</v>
      </c>
      <c r="D106" s="32">
        <v>0</v>
      </c>
      <c r="E106" s="32">
        <v>0</v>
      </c>
      <c r="F106" s="21">
        <v>251</v>
      </c>
      <c r="G106" s="21">
        <v>277.2</v>
      </c>
      <c r="H106" s="32">
        <v>0</v>
      </c>
      <c r="I106" s="21">
        <v>0</v>
      </c>
      <c r="J106" s="21">
        <v>0</v>
      </c>
      <c r="K106" s="43"/>
      <c r="L106" s="37"/>
    </row>
    <row r="107" spans="1:12" s="3" customFormat="1" ht="18.75" customHeight="1">
      <c r="A107" s="31">
        <v>94</v>
      </c>
      <c r="B107" s="19" t="s">
        <v>37</v>
      </c>
      <c r="C107" s="21">
        <f>D107+E107+F107+G107+H107+I107+J107</f>
        <v>4294.809</v>
      </c>
      <c r="D107" s="21">
        <f>D103+D101+D99+D97</f>
        <v>309</v>
      </c>
      <c r="E107" s="21">
        <v>1151</v>
      </c>
      <c r="F107" s="21">
        <v>274</v>
      </c>
      <c r="G107" s="21">
        <f>G106+G103+G101+G99</f>
        <v>497.2</v>
      </c>
      <c r="H107" s="32">
        <f>H104+H100+H98</f>
        <v>815.809</v>
      </c>
      <c r="I107" s="32">
        <v>623.9</v>
      </c>
      <c r="J107" s="21">
        <f>J105+J103+J102+J99+J98</f>
        <v>623.9</v>
      </c>
      <c r="K107" s="43"/>
      <c r="L107" s="37"/>
    </row>
    <row r="108" spans="1:12" s="3" customFormat="1" ht="21" customHeight="1">
      <c r="A108" s="8">
        <v>95</v>
      </c>
      <c r="B108" s="59" t="s">
        <v>84</v>
      </c>
      <c r="C108" s="59"/>
      <c r="D108" s="59"/>
      <c r="E108" s="59"/>
      <c r="F108" s="59"/>
      <c r="G108" s="59"/>
      <c r="H108" s="59"/>
      <c r="I108" s="59"/>
      <c r="J108" s="59"/>
      <c r="K108" s="59"/>
      <c r="L108" s="37"/>
    </row>
    <row r="109" spans="1:12" s="3" customFormat="1" ht="12">
      <c r="A109" s="8">
        <v>96</v>
      </c>
      <c r="B109" s="53" t="s">
        <v>32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37"/>
    </row>
    <row r="110" spans="1:12" s="3" customFormat="1" ht="12">
      <c r="A110" s="8">
        <v>97</v>
      </c>
      <c r="B110" s="53" t="s">
        <v>33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37"/>
    </row>
    <row r="111" spans="1:12" s="3" customFormat="1" ht="69.75" customHeight="1">
      <c r="A111" s="8">
        <v>98</v>
      </c>
      <c r="B111" s="9" t="s">
        <v>71</v>
      </c>
      <c r="C111" s="30">
        <f>D111+E111+F111+G111+H111+I111+J111</f>
        <v>13278.479</v>
      </c>
      <c r="D111" s="30">
        <v>1200</v>
      </c>
      <c r="E111" s="30">
        <v>1250</v>
      </c>
      <c r="F111" s="30">
        <v>1410</v>
      </c>
      <c r="G111" s="30">
        <v>2472.826</v>
      </c>
      <c r="H111" s="30">
        <v>2945.653</v>
      </c>
      <c r="I111" s="30">
        <v>2000</v>
      </c>
      <c r="J111" s="30">
        <v>2000</v>
      </c>
      <c r="K111" s="58">
        <v>40</v>
      </c>
      <c r="L111" s="37"/>
    </row>
    <row r="112" spans="1:12" s="3" customFormat="1" ht="12">
      <c r="A112" s="31">
        <v>99</v>
      </c>
      <c r="B112" s="19" t="s">
        <v>15</v>
      </c>
      <c r="C112" s="21">
        <f>D112+E112+F112+G112+H112+I112+J112</f>
        <v>13278.479</v>
      </c>
      <c r="D112" s="21">
        <v>1200</v>
      </c>
      <c r="E112" s="21">
        <v>1250</v>
      </c>
      <c r="F112" s="21">
        <v>1410</v>
      </c>
      <c r="G112" s="32">
        <v>2472.826</v>
      </c>
      <c r="H112" s="32">
        <v>2945.653</v>
      </c>
      <c r="I112" s="21">
        <v>2000</v>
      </c>
      <c r="J112" s="21">
        <v>2000</v>
      </c>
      <c r="K112" s="33"/>
      <c r="L112" s="37"/>
    </row>
    <row r="113" spans="1:12" s="3" customFormat="1" ht="78.75">
      <c r="A113" s="8">
        <v>100</v>
      </c>
      <c r="B113" s="9" t="s">
        <v>72</v>
      </c>
      <c r="C113" s="30">
        <f>D113+E113+F113+G113+H113+I113+J113</f>
        <v>44796.829999999994</v>
      </c>
      <c r="D113" s="30">
        <v>1130</v>
      </c>
      <c r="E113" s="30">
        <v>8925</v>
      </c>
      <c r="F113" s="30">
        <v>5867</v>
      </c>
      <c r="G113" s="30">
        <v>13396.8</v>
      </c>
      <c r="H113" s="30">
        <v>13839.83</v>
      </c>
      <c r="I113" s="30">
        <v>946.6</v>
      </c>
      <c r="J113" s="30">
        <v>691.6</v>
      </c>
      <c r="K113" s="58">
        <v>40</v>
      </c>
      <c r="L113" s="37"/>
    </row>
    <row r="114" spans="1:12" s="3" customFormat="1" ht="12">
      <c r="A114" s="31">
        <v>101</v>
      </c>
      <c r="B114" s="19" t="s">
        <v>15</v>
      </c>
      <c r="C114" s="32">
        <f>D114+E114+F114+G114+H114+I114+J114</f>
        <v>44796.829999999994</v>
      </c>
      <c r="D114" s="32">
        <v>1130</v>
      </c>
      <c r="E114" s="21">
        <v>8925</v>
      </c>
      <c r="F114" s="21">
        <v>5867</v>
      </c>
      <c r="G114" s="32">
        <v>13396.8</v>
      </c>
      <c r="H114" s="32">
        <v>13839.83</v>
      </c>
      <c r="I114" s="32">
        <v>946.6</v>
      </c>
      <c r="J114" s="32">
        <v>691.6</v>
      </c>
      <c r="K114" s="43"/>
      <c r="L114" s="37"/>
    </row>
    <row r="115" spans="1:12" s="3" customFormat="1" ht="12">
      <c r="A115" s="8">
        <v>102</v>
      </c>
      <c r="B115" s="49" t="s">
        <v>34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37"/>
    </row>
    <row r="116" spans="1:12" s="3" customFormat="1" ht="69" customHeight="1">
      <c r="A116" s="8">
        <v>103</v>
      </c>
      <c r="B116" s="9" t="s">
        <v>82</v>
      </c>
      <c r="C116" s="30">
        <f aca="true" t="shared" si="2" ref="C116:C121">D116+E116+F116+G116+H116+I116+J116</f>
        <v>294.5</v>
      </c>
      <c r="D116" s="30">
        <v>55</v>
      </c>
      <c r="E116" s="30">
        <v>21</v>
      </c>
      <c r="F116" s="30">
        <v>40</v>
      </c>
      <c r="G116" s="30">
        <v>40</v>
      </c>
      <c r="H116" s="30">
        <v>38.5</v>
      </c>
      <c r="I116" s="30">
        <v>50</v>
      </c>
      <c r="J116" s="30">
        <v>50</v>
      </c>
      <c r="K116" s="43">
        <v>43</v>
      </c>
      <c r="L116" s="37"/>
    </row>
    <row r="117" spans="1:12" s="3" customFormat="1" ht="12">
      <c r="A117" s="31">
        <v>104</v>
      </c>
      <c r="B117" s="19" t="s">
        <v>15</v>
      </c>
      <c r="C117" s="21">
        <f t="shared" si="2"/>
        <v>294.5</v>
      </c>
      <c r="D117" s="21">
        <v>55</v>
      </c>
      <c r="E117" s="21">
        <v>21</v>
      </c>
      <c r="F117" s="21">
        <v>40</v>
      </c>
      <c r="G117" s="21">
        <v>40</v>
      </c>
      <c r="H117" s="32">
        <v>38.5</v>
      </c>
      <c r="I117" s="21">
        <v>50</v>
      </c>
      <c r="J117" s="21">
        <v>50</v>
      </c>
      <c r="K117" s="43"/>
      <c r="L117" s="37"/>
    </row>
    <row r="118" spans="1:12" s="3" customFormat="1" ht="60.75" customHeight="1">
      <c r="A118" s="8">
        <v>105</v>
      </c>
      <c r="B118" s="9" t="s">
        <v>73</v>
      </c>
      <c r="C118" s="30">
        <f t="shared" si="2"/>
        <v>8</v>
      </c>
      <c r="D118" s="30">
        <v>4</v>
      </c>
      <c r="E118" s="30">
        <v>4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43">
        <v>43</v>
      </c>
      <c r="L118" s="37"/>
    </row>
    <row r="119" spans="1:12" s="3" customFormat="1" ht="12">
      <c r="A119" s="31">
        <v>106</v>
      </c>
      <c r="B119" s="19" t="s">
        <v>15</v>
      </c>
      <c r="C119" s="21">
        <f t="shared" si="2"/>
        <v>8</v>
      </c>
      <c r="D119" s="21">
        <v>4</v>
      </c>
      <c r="E119" s="21">
        <v>4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43"/>
      <c r="L119" s="37"/>
    </row>
    <row r="120" spans="1:12" s="3" customFormat="1" ht="80.25" customHeight="1">
      <c r="A120" s="8">
        <v>107</v>
      </c>
      <c r="B120" s="9" t="s">
        <v>85</v>
      </c>
      <c r="C120" s="30">
        <f t="shared" si="2"/>
        <v>1805.026</v>
      </c>
      <c r="D120" s="30">
        <v>533</v>
      </c>
      <c r="E120" s="30">
        <v>198</v>
      </c>
      <c r="F120" s="30">
        <v>256</v>
      </c>
      <c r="G120" s="30">
        <v>256</v>
      </c>
      <c r="H120" s="30">
        <v>162.026</v>
      </c>
      <c r="I120" s="30">
        <v>200</v>
      </c>
      <c r="J120" s="30">
        <v>200</v>
      </c>
      <c r="K120" s="43">
        <v>41</v>
      </c>
      <c r="L120" s="37"/>
    </row>
    <row r="121" spans="1:12" s="3" customFormat="1" ht="12">
      <c r="A121" s="31">
        <v>108</v>
      </c>
      <c r="B121" s="19" t="s">
        <v>15</v>
      </c>
      <c r="C121" s="21">
        <f t="shared" si="2"/>
        <v>1805.026</v>
      </c>
      <c r="D121" s="21">
        <v>533</v>
      </c>
      <c r="E121" s="21">
        <v>198</v>
      </c>
      <c r="F121" s="21">
        <v>256</v>
      </c>
      <c r="G121" s="21">
        <v>256</v>
      </c>
      <c r="H121" s="32">
        <v>162.026</v>
      </c>
      <c r="I121" s="21">
        <v>200</v>
      </c>
      <c r="J121" s="21">
        <v>200</v>
      </c>
      <c r="K121" s="43"/>
      <c r="L121" s="37"/>
    </row>
    <row r="122" spans="1:12" s="3" customFormat="1" ht="17.25" customHeight="1">
      <c r="A122" s="31">
        <v>109</v>
      </c>
      <c r="B122" s="34" t="s">
        <v>36</v>
      </c>
      <c r="C122" s="42">
        <f>D122+E122+F122+G122+H122+I122+J122</f>
        <v>60182.835</v>
      </c>
      <c r="D122" s="42">
        <f>+D121+D119+D117+D114+D112</f>
        <v>2922</v>
      </c>
      <c r="E122" s="35">
        <f>E121+E119+E117+E114+E112</f>
        <v>10398</v>
      </c>
      <c r="F122" s="42">
        <f>F121+F119+F117+F114+F112</f>
        <v>7573</v>
      </c>
      <c r="G122" s="42">
        <v>16165.626</v>
      </c>
      <c r="H122" s="42">
        <f>H121+H119+H117+H114+H112</f>
        <v>16986.009</v>
      </c>
      <c r="I122" s="42">
        <f>I121+I119+I117+I114+I112</f>
        <v>3196.6</v>
      </c>
      <c r="J122" s="42">
        <f>J121+J119+J117+J114+J112</f>
        <v>2941.6</v>
      </c>
      <c r="K122" s="17"/>
      <c r="L122" s="37"/>
    </row>
    <row r="123" spans="1:11" ht="15">
      <c r="A123" s="36"/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 spans="1:11" ht="15">
      <c r="A124" s="36"/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2:11" ht="15">
      <c r="B125" s="48"/>
      <c r="C125" s="48"/>
      <c r="D125" s="48"/>
      <c r="E125" s="48"/>
      <c r="F125" s="48"/>
      <c r="G125" s="48"/>
      <c r="H125" s="48"/>
      <c r="I125" s="48"/>
      <c r="J125" s="48"/>
      <c r="K125" s="48"/>
    </row>
    <row r="126" spans="2:11" ht="15">
      <c r="B126" s="48"/>
      <c r="C126" s="48"/>
      <c r="D126" s="48"/>
      <c r="E126" s="48"/>
      <c r="F126" s="48"/>
      <c r="G126" s="48"/>
      <c r="H126" s="48"/>
      <c r="I126" s="48"/>
      <c r="J126" s="48"/>
      <c r="K126" s="48"/>
    </row>
  </sheetData>
  <sheetProtection/>
  <mergeCells count="28">
    <mergeCell ref="B115:K115"/>
    <mergeCell ref="B109:K109"/>
    <mergeCell ref="B110:K110"/>
    <mergeCell ref="B108:K108"/>
    <mergeCell ref="B71:K71"/>
    <mergeCell ref="B96:K96"/>
    <mergeCell ref="B84:K84"/>
    <mergeCell ref="B70:K70"/>
    <mergeCell ref="B82:K82"/>
    <mergeCell ref="B48:K48"/>
    <mergeCell ref="B83:K83"/>
    <mergeCell ref="B94:K94"/>
    <mergeCell ref="B95:K95"/>
    <mergeCell ref="B69:K69"/>
    <mergeCell ref="B41:K41"/>
    <mergeCell ref="B24:K24"/>
    <mergeCell ref="C9:J9"/>
    <mergeCell ref="B55:K55"/>
    <mergeCell ref="B56:K56"/>
    <mergeCell ref="B57:K57"/>
    <mergeCell ref="B51:K51"/>
    <mergeCell ref="B23:K23"/>
    <mergeCell ref="A9:A10"/>
    <mergeCell ref="B9:B10"/>
    <mergeCell ref="K9:K10"/>
    <mergeCell ref="B16:K16"/>
    <mergeCell ref="B22:K22"/>
    <mergeCell ref="A6:K6"/>
  </mergeCells>
  <printOptions/>
  <pageMargins left="0.31496062992125984" right="0.15748031496062992" top="0.35433070866141736" bottom="0.35433070866141736" header="0" footer="0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2019-12-25T05:51:24Z</dcterms:modified>
  <cp:category/>
  <cp:version/>
  <cp:contentType/>
  <cp:contentStatus/>
</cp:coreProperties>
</file>