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905"/>
  </bookViews>
  <sheets>
    <sheet name="Лист 1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2" l="1"/>
  <c r="E80" i="2"/>
  <c r="E94" i="2"/>
  <c r="E104" i="2"/>
  <c r="D94" i="2" l="1"/>
  <c r="F74" i="2" l="1"/>
  <c r="F75" i="2"/>
  <c r="F76" i="2"/>
  <c r="F77" i="2"/>
  <c r="F78" i="2"/>
  <c r="F79" i="2"/>
  <c r="F61" i="2"/>
  <c r="F62" i="2"/>
  <c r="F64" i="2"/>
  <c r="F65" i="2"/>
  <c r="F66" i="2"/>
  <c r="F67" i="2"/>
  <c r="F40" i="2"/>
  <c r="F41" i="2"/>
  <c r="F42" i="2"/>
  <c r="F29" i="2"/>
  <c r="F30" i="2"/>
  <c r="F17" i="2"/>
  <c r="F18" i="2"/>
  <c r="F19" i="2"/>
  <c r="F20" i="2"/>
  <c r="F96" i="2"/>
  <c r="F97" i="2"/>
  <c r="F98" i="2"/>
  <c r="F99" i="2"/>
  <c r="F100" i="2"/>
  <c r="F101" i="2"/>
  <c r="F102" i="2"/>
  <c r="D15" i="2" l="1"/>
  <c r="D62" i="2"/>
  <c r="D27" i="2"/>
  <c r="A96" i="2" l="1"/>
  <c r="A97" i="2"/>
  <c r="A98" i="2"/>
  <c r="A99" i="2"/>
  <c r="A100" i="2" s="1"/>
  <c r="A101" i="2" s="1"/>
  <c r="A102" i="2" s="1"/>
  <c r="D73" i="2"/>
  <c r="E15" i="2" l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/>
  <c r="A43" i="2"/>
  <c r="A44" i="2"/>
  <c r="A45" i="2"/>
  <c r="A46" i="2" s="1"/>
  <c r="A47" i="2" s="1"/>
  <c r="A48" i="2" s="1"/>
  <c r="E108" i="2" l="1"/>
  <c r="F107" i="2"/>
  <c r="F106" i="2"/>
  <c r="F105" i="2"/>
  <c r="D104" i="2"/>
  <c r="F103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D80" i="2"/>
  <c r="F68" i="2"/>
  <c r="E68" i="2"/>
  <c r="D68" i="2"/>
  <c r="E62" i="2"/>
  <c r="F60" i="2"/>
  <c r="E59" i="2"/>
  <c r="D59" i="2"/>
  <c r="F58" i="2"/>
  <c r="E57" i="2"/>
  <c r="D57" i="2"/>
  <c r="F56" i="2"/>
  <c r="F55" i="2"/>
  <c r="F54" i="2"/>
  <c r="E53" i="2"/>
  <c r="D53" i="2"/>
  <c r="F50" i="2"/>
  <c r="F49" i="2"/>
  <c r="E48" i="2"/>
  <c r="D48" i="2"/>
  <c r="F47" i="2"/>
  <c r="F46" i="2"/>
  <c r="F45" i="2"/>
  <c r="F44" i="2"/>
  <c r="E43" i="2"/>
  <c r="D43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E41" i="2"/>
  <c r="D41" i="2"/>
  <c r="F39" i="2"/>
  <c r="E38" i="2"/>
  <c r="D38" i="2"/>
  <c r="F37" i="2"/>
  <c r="E36" i="2"/>
  <c r="D36" i="2"/>
  <c r="D35" i="2"/>
  <c r="F34" i="2"/>
  <c r="E33" i="2"/>
  <c r="F33" i="2" s="1"/>
  <c r="D33" i="2"/>
  <c r="F31" i="2"/>
  <c r="E31" i="2"/>
  <c r="D31" i="2"/>
  <c r="F28" i="2"/>
  <c r="E27" i="2"/>
  <c r="D26" i="2"/>
  <c r="F24" i="2"/>
  <c r="F23" i="2"/>
  <c r="F22" i="2"/>
  <c r="E21" i="2"/>
  <c r="D21" i="2"/>
  <c r="F16" i="2"/>
  <c r="F104" i="2" l="1"/>
  <c r="A74" i="2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103" i="2" s="1"/>
  <c r="A104" i="2" s="1"/>
  <c r="A105" i="2" s="1"/>
  <c r="A106" i="2" s="1"/>
  <c r="A107" i="2" s="1"/>
  <c r="A108" i="2" s="1"/>
  <c r="A109" i="2" s="1"/>
  <c r="A110" i="2" s="1"/>
  <c r="A111" i="2" s="1"/>
  <c r="F73" i="2"/>
  <c r="D72" i="2"/>
  <c r="D71" i="2" s="1"/>
  <c r="D52" i="2"/>
  <c r="D13" i="2" s="1"/>
  <c r="F57" i="2"/>
  <c r="F48" i="2"/>
  <c r="F27" i="2"/>
  <c r="F15" i="2"/>
  <c r="F21" i="2"/>
  <c r="F43" i="2"/>
  <c r="F53" i="2"/>
  <c r="E26" i="2"/>
  <c r="F26" i="2" s="1"/>
  <c r="F36" i="2"/>
  <c r="E35" i="2"/>
  <c r="F35" i="2" s="1"/>
  <c r="F59" i="2"/>
  <c r="E72" i="2"/>
  <c r="F80" i="2"/>
  <c r="D14" i="2"/>
  <c r="E52" i="2"/>
  <c r="E14" i="2"/>
  <c r="F38" i="2"/>
  <c r="F52" i="2" l="1"/>
  <c r="D110" i="2"/>
  <c r="D111" i="2" s="1"/>
  <c r="F14" i="2"/>
  <c r="E13" i="2"/>
  <c r="F72" i="2"/>
  <c r="E71" i="2"/>
  <c r="F71" i="2" l="1"/>
  <c r="E110" i="2"/>
  <c r="F110" i="2" s="1"/>
  <c r="F13" i="2"/>
  <c r="E111" i="2" l="1"/>
  <c r="F111" i="2" s="1"/>
</calcChain>
</file>

<file path=xl/sharedStrings.xml><?xml version="1.0" encoding="utf-8"?>
<sst xmlns="http://schemas.openxmlformats.org/spreadsheetml/2006/main" count="208" uniqueCount="192">
  <si>
    <t>Номер строки</t>
  </si>
  <si>
    <t>Код классификации доходов бюджета</t>
  </si>
  <si>
    <t>Наименование доходов бюджета</t>
  </si>
  <si>
    <t xml:space="preserve">Годовые назначения сума,руб
</t>
  </si>
  <si>
    <t>Исполнения,руб</t>
  </si>
  <si>
    <t>% исполнения к годовым назначениям</t>
  </si>
  <si>
    <t>000 1000000000 0000 000</t>
  </si>
  <si>
    <t>НАЛОГОВЫЕ И НЕНАЛОГОВЫЕ ДОХОДЫ</t>
  </si>
  <si>
    <t>000 1010000000 0000 000</t>
  </si>
  <si>
    <t>Налоги на прибыль,доходы</t>
  </si>
  <si>
    <t>000 1010200001 0000 110</t>
  </si>
  <si>
    <t>Налоги на доходы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</si>
  <si>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дивидендов(сумма платежа(перерасчеты, недоимка и задолженность по соответствующему платежу, в том числе по отмененному) </t>
  </si>
  <si>
    <t>182 1010202001 0000 110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</si>
  <si>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</si>
  <si>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182 1010203001 0000 110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</si>
  <si>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</si>
  <si>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000 10300000 00 0000 000</t>
  </si>
  <si>
    <t>НАЛОГИ НА ТОВАРЫ (РАБОТЫ, УСЛУГИ), РЕАЛИЗУЕМЫЕ НА ТЕРРИТОРИИ РОССИЙСКОЙ ФЕДЕРАЦИИ</t>
  </si>
  <si>
    <t>182 1030223101 0000 110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</si>
  <si>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</si>
  <si>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</si>
  <si>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</si>
  <si>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182 1030225101 0000 110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</si>
  <si>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</si>
  <si>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182 1030226101 0000 110</t>
  </si>
  <si>
    <t xml:space="preserve">Доходы от уплаты акцизов на прямогонный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субьектов Российской Федерации) </t>
  </si>
  <si>
    <t>000 1050000000 0000 000</t>
  </si>
  <si>
    <t>НАЛОГИ НА СОВОКУПНЫЙ ДОХОД</t>
  </si>
  <si>
    <t>000 1050100000 0000 110</t>
  </si>
  <si>
    <t>Налог, взимаемый в связи с применением упрощенной системы налогооблажения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</si>
  <si>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</si>
  <si>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</si>
  <si>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182 10502010 02 1000 110</t>
  </si>
  <si>
    <t>Единый налог на вмененый доход для отдельных видов деятельности(сумма платежа(перерасчеты, недоимка и задолженность по соответствующему платежу, в том числе по отмененному)</t>
  </si>
  <si>
    <t>000 1050400002 0000 110</t>
  </si>
  <si>
    <t>Налог, взимаемый в связи с применением патентной системы налогооблажения</t>
  </si>
  <si>
    <t>182 10504010 02 0000 110</t>
  </si>
  <si>
    <t>Налог, взимаемый в связи с применением патентной системы налогооблажения, зачисляемый в бюджеты городских округов (сумма платежа (перерасчеты, недоимка и задолженность по соответсвующему платежу, в том числе по отмененному)</t>
  </si>
  <si>
    <t>000 1060000000 0000 000</t>
  </si>
  <si>
    <t>НАЛОГИ НА ИМУЩЕСТВО</t>
  </si>
  <si>
    <t>000 1060100000 0000 110</t>
  </si>
  <si>
    <t xml:space="preserve">Налог на имущество физических лиц </t>
  </si>
  <si>
    <t>182 10601020 04 0000 110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</si>
  <si>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</si>
  <si>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000  1060600000 0000 110</t>
  </si>
  <si>
    <t>Земельный налог</t>
  </si>
  <si>
    <t>182 10606032 04 0000 110</t>
  </si>
  <si>
    <t>Земельный налог с организаций, обладающих земельным участком, расположенным в границах городских округов</t>
  </si>
  <si>
    <t>182 10606042 04 0000 110</t>
  </si>
  <si>
    <t>Земельный налог с физических лиц, обладающих земельным участком, расположенным в границах городских округов</t>
  </si>
  <si>
    <t>000 1080000000 0000 000</t>
  </si>
  <si>
    <t xml:space="preserve">ГОСУДАРСТВЕННАЯ ПОШЛИНА </t>
  </si>
  <si>
    <t>182 10803010 01 1050 110</t>
  </si>
  <si>
    <t>Государственная пошлина по делам, рассматриваемым в судах общей юрисдикции, мировыми судьями ( за исключением Верховного Суда Российской Федерации) (государственная пошлина, уплачиваемая при обращении в суды)</t>
  </si>
  <si>
    <t>000 1110000000 0000 000</t>
  </si>
  <si>
    <t>ДОХОДЫ ОТ ИСПОЛЬЗОВАНИЯ ИМУЩЕСТВА, НАХОДЯЩЕГОСЯ В ГОСУДАРСТВЕННОЙ И МУНИЦИПАЛЬНОЙ СОБСТВЕННОСТИ</t>
  </si>
  <si>
    <t>901 11105012 04 0000 120</t>
  </si>
  <si>
    <t>Доходы,получаемые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</si>
  <si>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901 11105024 04 0000 120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</si>
  <si>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бюджетных и  автономных учреждений)</t>
  </si>
  <si>
    <t>901 11109044 04 0004 120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</si>
  <si>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(плата за пользование жилыми помещениями (плата за наём) муниципального жилищного фонда)
)</t>
  </si>
  <si>
    <t>901 11109044 04 0011 120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</si>
  <si>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</si>
  <si>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000 1120000000 0000 000</t>
  </si>
  <si>
    <t>ПЛАТЕЖИ ПРИ ПОЛЬЗОВАНИИ ПРИРОДНЫМИ РЕСУРСАМИ</t>
  </si>
  <si>
    <t>048 11201010 01 6000 120</t>
  </si>
  <si>
    <t xml:space="preserve">Плата за выбросы загрязняющих веществ в атмосферный воздух стационарными объектами </t>
  </si>
  <si>
    <t>048 11201030 01 6000 120</t>
  </si>
  <si>
    <t xml:space="preserve">Плата за сбросы загрязняющих веществ в водные объекты </t>
  </si>
  <si>
    <t>048 11201041 01 6000 120</t>
  </si>
  <si>
    <t xml:space="preserve">Плата за размещение отходов производства </t>
  </si>
  <si>
    <t>000 1130000000 0000 000</t>
  </si>
  <si>
    <t>ДОХОДЫ ОТ ОКАЗАНИЯ ПЛАТНЫХ УСЛУГ И КОМПЕНСАЦИИ ЗАТРАТ ГОСУДАРСТВА</t>
  </si>
  <si>
    <t>000 1130100000 0000 130</t>
  </si>
  <si>
    <t>Доходы от оказания платных услуг(работ)</t>
  </si>
  <si>
    <t>901 11301994 04 0003 130</t>
  </si>
  <si>
    <t>Прочие доходы от оказания платных услуг (работ) получателями средств бюджетов городских округов</t>
  </si>
  <si>
    <t>901 11301994 04 0001 130</t>
  </si>
  <si>
    <t>Прочие доходы от оказания платных услуг (работ) получателями средств бюджетов городских округов (плата за присмотр и уход за детьми, осваивающими образовательные программы дошкольного образования в казенных муниципальных дошкольных образовательных учреждениях)</t>
  </si>
  <si>
    <t>901 1130199404 0004 130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</si>
  <si>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</t>
  </si>
  <si>
    <t>000 1130200000 0000 130</t>
  </si>
  <si>
    <t>Доходы от компенсации затрат государства</t>
  </si>
  <si>
    <t>901 11302994 04 0000 130</t>
  </si>
  <si>
    <t>Прочие доходы от компенсации затрат бюджетов городских округов</t>
  </si>
  <si>
    <t>000 1140000000 0000 000</t>
  </si>
  <si>
    <t>ДОХОДЫ ОТ ПРОДАЖИ МАТЕРИАЛЬНЫХ И НЕМАТЕРИАЛЬНЫХ АКТИВОВ</t>
  </si>
  <si>
    <t>901 11402043 04 0000 410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</si>
  <si>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</si>
  <si>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901 11406012 04 0000 430</t>
  </si>
  <si>
    <t>Доходы от продажи земельных участков, государственная собственность на которые не раграничена и которые расположены в границах городских округов</t>
  </si>
  <si>
    <t>000 1160000000 0000 000</t>
  </si>
  <si>
    <t>ШТРАФЫ, САНКЦИИ, ВОЗМЕЩЕНИЕ УЩЕРБА</t>
  </si>
  <si>
    <t>901 11601074 01 0000 140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</si>
  <si>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</si>
  <si>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045 1161012301 0000 140</t>
  </si>
  <si>
    <t>Доходы от денежных взысканий(штрафов),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</si>
  <si>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045 1161105001 000 140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</si>
  <si>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среде( за исключением вреда, причиненного окружающей среде на особо охраняемых природных территориях, а так же вреда, причиненного водным объектам), подлежащее зачислению в бюджет муниципального образования</t>
  </si>
  <si>
    <t>017 11611050 01 0000 140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</si>
  <si>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среде( за исключением вреда, причиненного окружающей среде на особо охраняемых природных территориях, а так же вреда, причиненного водным обьектам), подлежащие зачислению в бюджет мунициального образования.</t>
  </si>
  <si>
    <t>000 117000000 0000 000</t>
  </si>
  <si>
    <t>ПРОЧИЕ НЕНАЛОГОВЫЕ ДОХОДЫ</t>
  </si>
  <si>
    <t>901 11701040 04 0000 180</t>
  </si>
  <si>
    <t>Невыясненные поступления, зачисляемые в бюджеты городских округов</t>
  </si>
  <si>
    <t>000 2000000000 0000 000</t>
  </si>
  <si>
    <t>БЕЗВОЗМЕЗДНЫЕ ПОСТУПЛЕНИЯ</t>
  </si>
  <si>
    <t>000 2020000000 0000 000</t>
  </si>
  <si>
    <t>БЕЗВОЗМЕЗДНЫЕ ПОСТУПЛЕНИЯ  ОТ ДРУГИХ БЮДЖЕТОВ БЮДЖЕТНОЙ СИСТЕМЫ РОССИЙСКОЙ ФЕДЕРАЦИИ</t>
  </si>
  <si>
    <t xml:space="preserve">000 2022000000 0000 150 
</t>
  </si>
  <si>
    <t xml:space="preserve">Субсидии бюджетам бюджетной системы Российской Федерации (межбюджетные субсидии)
</t>
  </si>
  <si>
    <t>901 20220299 04 0000 150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</si>
  <si>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</si>
  <si>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901 20220302 04 0000 150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</si>
  <si>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</si>
  <si>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901 20229999 04 0000 150</t>
  </si>
  <si>
    <t>Субсидии на обеспечение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</si>
  <si>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</si>
  <si>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</si>
  <si>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000 2023000000 0000 150</t>
  </si>
  <si>
    <t xml:space="preserve">Субвенции бюджетам бюджетной системы Российской Федерации
</t>
  </si>
  <si>
    <t>901 20239999 04 0000 150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</si>
  <si>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</si>
  <si>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</si>
  <si>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901 20235250 04 0000 150</t>
  </si>
  <si>
    <t>Субвенции бюджетам городских округов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</si>
  <si>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901 20235120 04 0000 150</t>
  </si>
  <si>
    <t>Субвенции бюджетам городских округов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</si>
  <si>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901 20235118 04 0000 150</t>
  </si>
  <si>
    <t>Субвенции бюджетам городских округов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</si>
  <si>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901 20230022 04 0000 150</t>
  </si>
  <si>
    <t>Субвенции бюджетам городских округов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</si>
  <si>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901 20230024 04 0000 150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</si>
  <si>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</si>
  <si>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бюджетам городских округов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</si>
  <si>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бюджетам городских округов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</si>
  <si>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бюджетам городских округов на осуществление государственного полномочия Свердловской области по созданию административных комиссий</t>
  </si>
  <si>
    <t>Субвенции бюджетам городских округов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</si>
  <si>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</si>
  <si>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</si>
  <si>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000 2024000000 0000 150</t>
  </si>
  <si>
    <t>Иные межбюджетные трансферты</t>
  </si>
  <si>
    <t>901 20245179 04 0000 150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</si>
  <si>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</si>
  <si>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901 20245303 04 0000 150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</si>
  <si>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</si>
  <si>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901 20249999 04 0000 150</t>
  </si>
  <si>
    <t>Иной межбюджетный трансферт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</si>
  <si>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Иные межбюджетные трансферты на организацию бесплатного горячего питания обучающихся, получающих начальное общее образование  в государственных и муниципальных образовательных организациях</t>
  </si>
  <si>
    <t>000 2021000000 0000 150</t>
  </si>
  <si>
    <t>Дотации бюджетам бюджетной системы Российской Федерации</t>
  </si>
  <si>
    <t>919 20215001 04 0000 150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</si>
  <si>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</si>
  <si>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919 20215002 04 0000 150</t>
  </si>
  <si>
    <t>Дотации бюджетам городских округов на поддержку мер по обеспечению сбалансированности бюджетов</t>
  </si>
  <si>
    <t>000 2190000000 0000 150</t>
  </si>
  <si>
    <t>ВОЗВРАТ ОСТАТКОВ СУБСИДИЙ, СУБВЕНЦИЙ И ИНЫХ МЕЖБЮДЖЕТНЫХ ТРАНСФЕРТОВ, ИМЕЮЩИХ ЦЕЛЕВОЕ НАЗНАЧЕНИЕ, ПРОШЛЫХ ЛЕТ</t>
  </si>
  <si>
    <t>901 21960010040000150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</si>
  <si>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</si>
  <si>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000 8500000000 0000 000</t>
  </si>
  <si>
    <t>ИТОГО ДОХОДОВ</t>
  </si>
  <si>
    <t>000 8900000000 0000 000</t>
  </si>
  <si>
    <t>ВСЕГО ДОХОДОВ</t>
  </si>
  <si>
    <t>901 11602020 02  0000 140</t>
  </si>
  <si>
    <t>Административные штрафы, установленные законами субьектов Российской Федерации об административных правонарушениях, за нарушение муниципальных правовых актов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</si>
  <si>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</t>
  </si>
  <si>
    <t>Налог на доходы физических лиц в отношении доходов от долевого участия в организации, полученных в виде дивидендов ( в части суммы налога, не превышающей 650 000 рублей)</t>
  </si>
  <si>
    <t>901 20216549 04 0000 150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</si>
  <si>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</si>
  <si>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Иной межбюджетный трансферт на обеспечение оплаты труда работников муниципального учреждений в размере не ниже минимального размера оплаты труда</t>
  </si>
  <si>
    <t xml:space="preserve">182 10501011 01 3000 110 </t>
  </si>
  <si>
    <t>Налог, взимаемый с налогоплательщиков, выбравших в качестве обьекта налогооблажения доходы(суммы денежных взысканий(штрафов) по соответствующему платежу согласно законодательству РФ)</t>
  </si>
  <si>
    <t>000 1050200002 0000 110</t>
  </si>
  <si>
    <t>Единый налог на вмененный доход для отдельных видов деятельности</t>
  </si>
  <si>
    <t>Межбюджетные трансферты из резервного фонда Правительства СО бюджету городского округа Пелым на приобретение моноблока, клавиатуры, компьютерной мыши и сетевого фильтра для муниципального казенного дошкольного образовательного учреждения детского сада "Колобок" пгт.Пелым</t>
  </si>
  <si>
    <t>919 11701040 04 0000 180</t>
  </si>
  <si>
    <t>Иной межбюджетный трансферт бюджету городского округа Пелым на приобретение детской игровой площадки для Муниципального казенного учреждения культуры "Дом культуры п.Атымья"</t>
  </si>
  <si>
    <t>182 1010201001 0000 110</t>
  </si>
  <si>
    <t>182 1010208001 0000 110</t>
  </si>
  <si>
    <t>182 1010213001 0000 110</t>
  </si>
  <si>
    <t>Сусидии на обеспечение осуществления оплаты труда работников муниципальных организаций дополнительного образования и муниципальных образовательных организаций высшего образования с учетом установленных указами Президента РФ показателей соотношения заработной платы для данных категорий</t>
  </si>
  <si>
    <t>901 20249999 04 0000150</t>
  </si>
  <si>
    <t>Иной межбюджетный трансферт бюджету городского округа Пелым на приобретение звукоусилительного оборудования для Муниципального казенного учреждения культуры "Дом культуры п.Атымья"</t>
  </si>
  <si>
    <t>Иной межбюджетный трансферт на строительство, реконструкцию, капитальный ремонт, ремонт автомобильных дорог общего пользования местного значения</t>
  </si>
  <si>
    <t>182 10501011 01 1000 110</t>
  </si>
  <si>
    <t>182 10501021 01 1000 110</t>
  </si>
  <si>
    <t>Приложение №1</t>
  </si>
  <si>
    <t>к проекту решения Думы городского округа Пелым</t>
  </si>
  <si>
    <t>от ________________    № ______________</t>
  </si>
  <si>
    <t>Отчет об исполнении местного бюджета по кодам класификации доходов местного бюджета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</si>
</sst>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Liberation Serif"/>
      <family val="1"/>
      <charset val="204"/>
    </font>
    <font>
      <sz val="11"/>
      <name val="Calibri"/>
      <family val="2"/>
      <scheme val="minor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DEB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justify" vertical="center" wrapText="1"/>
    </xf>
    <xf numFmtId="4" fontId="3" fillId="3" borderId="4" xfId="0" applyNumberFormat="1" applyFont="1" applyFill="1" applyBorder="1" applyAlignment="1">
      <alignment horizontal="center" vertical="center"/>
    </xf>
    <xf numFmtId="4" fontId="2" fillId="2" borderId="0" xfId="0" applyNumberFormat="1" applyFont="1" applyFill="1"/>
    <xf numFmtId="0" fontId="1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" fontId="1" fillId="3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justify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/>
    <xf numFmtId="0" fontId="8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" fontId="3" fillId="5" borderId="4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topLeftCell="A103" zoomScale="80" zoomScaleNormal="80" workbookViewId="0">
      <selection activeCell="H16" sqref="H16"/>
    </sheetView>
  </sheetViews>
  <sheetFormatPr defaultRowHeight="15"/>
  <cols>
    <col min="1" max="1" width="6" style="2" customWidth="1"/>
    <col min="2" max="2" width="27.7109375" style="2" customWidth="1"/>
    <col min="3" max="3" width="52" style="2" customWidth="1"/>
    <col min="4" max="4" width="20" style="2" customWidth="1"/>
    <col min="5" max="5" width="20.28515625" style="2" customWidth="1"/>
    <col min="6" max="6" width="22.5703125" style="11" customWidth="1"/>
    <col min="7" max="7" width="11.42578125" style="2" bestFit="1" customWidth="1"/>
    <col min="8" max="16384" width="9.140625" style="2"/>
  </cols>
  <sheetData>
    <row r="1" spans="1:6" customFormat="1">
      <c r="D1" s="33"/>
      <c r="E1" s="33"/>
      <c r="F1" s="34" t="s">
        <v>188</v>
      </c>
    </row>
    <row r="2" spans="1:6" customFormat="1">
      <c r="D2" s="36" t="s">
        <v>189</v>
      </c>
      <c r="E2" s="36"/>
      <c r="F2" s="36"/>
    </row>
    <row r="3" spans="1:6" customFormat="1">
      <c r="D3" s="37" t="s">
        <v>190</v>
      </c>
      <c r="E3" s="37"/>
      <c r="F3" s="37"/>
    </row>
    <row r="4" spans="1:6" customFormat="1">
      <c r="D4" s="35"/>
      <c r="E4" s="35"/>
      <c r="F4" s="35"/>
    </row>
    <row r="5" spans="1:6" customFormat="1">
      <c r="D5" s="35"/>
      <c r="E5" s="35"/>
      <c r="F5" s="35"/>
    </row>
    <row r="6" spans="1:6" ht="19.5">
      <c r="A6" s="1"/>
      <c r="B6" s="38" t="s">
        <v>191</v>
      </c>
      <c r="C6" s="38"/>
      <c r="D6" s="38"/>
      <c r="E6" s="38"/>
      <c r="F6" s="38"/>
    </row>
    <row r="7" spans="1:6" ht="15.75" customHeight="1">
      <c r="A7" s="1"/>
      <c r="B7" s="3"/>
      <c r="C7" s="3"/>
      <c r="D7" s="3"/>
      <c r="E7" s="3"/>
      <c r="F7" s="3"/>
    </row>
    <row r="8" spans="1:6" ht="2.25" customHeight="1">
      <c r="A8" s="1"/>
      <c r="B8" s="4"/>
      <c r="C8" s="4"/>
      <c r="D8" s="4"/>
      <c r="E8" s="4"/>
      <c r="F8" s="4"/>
    </row>
    <row r="9" spans="1:6" ht="15.75" hidden="1" customHeight="1">
      <c r="A9" s="1"/>
      <c r="B9" s="5"/>
      <c r="C9" s="5"/>
      <c r="D9" s="5"/>
      <c r="E9" s="5"/>
      <c r="F9" s="5"/>
    </row>
    <row r="10" spans="1:6" ht="15" customHeight="1">
      <c r="A10" s="39" t="s">
        <v>0</v>
      </c>
      <c r="B10" s="39" t="s">
        <v>1</v>
      </c>
      <c r="C10" s="39" t="s">
        <v>2</v>
      </c>
      <c r="D10" s="40" t="s">
        <v>3</v>
      </c>
      <c r="E10" s="40" t="s">
        <v>4</v>
      </c>
      <c r="F10" s="40" t="s">
        <v>5</v>
      </c>
    </row>
    <row r="11" spans="1:6" ht="49.5" customHeight="1">
      <c r="A11" s="39"/>
      <c r="B11" s="39"/>
      <c r="C11" s="39"/>
      <c r="D11" s="41"/>
      <c r="E11" s="41"/>
      <c r="F11" s="41"/>
    </row>
    <row r="12" spans="1:6" ht="15" customHeight="1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6">
        <v>6</v>
      </c>
    </row>
    <row r="13" spans="1:6" ht="31.5" customHeight="1">
      <c r="A13" s="7">
        <v>1</v>
      </c>
      <c r="B13" s="8" t="s">
        <v>6</v>
      </c>
      <c r="C13" s="9" t="s">
        <v>7</v>
      </c>
      <c r="D13" s="10">
        <f>SUM(D15+D26+D35+D43+D48+D62+D52+D21+D59+D41)</f>
        <v>127377617</v>
      </c>
      <c r="E13" s="10">
        <f>SUM(E15+E26+E35+E43+E48+E62+E52+E21+E59+E42)</f>
        <v>128586489.83000003</v>
      </c>
      <c r="F13" s="10">
        <f>E13*100/D13</f>
        <v>100.94904651105227</v>
      </c>
    </row>
    <row r="14" spans="1:6" ht="21" customHeight="1">
      <c r="A14" s="7">
        <v>2</v>
      </c>
      <c r="B14" s="8" t="s">
        <v>8</v>
      </c>
      <c r="C14" s="9" t="s">
        <v>9</v>
      </c>
      <c r="D14" s="10">
        <f>D15</f>
        <v>100800000</v>
      </c>
      <c r="E14" s="10">
        <f>E15</f>
        <v>99163584.63000001</v>
      </c>
      <c r="F14" s="10">
        <f t="shared" ref="F14:F30" si="0">E14*100/D14</f>
        <v>98.376572053571451</v>
      </c>
    </row>
    <row r="15" spans="1:6" ht="19.5" customHeight="1">
      <c r="A15" s="7">
        <v>3</v>
      </c>
      <c r="B15" s="8" t="s">
        <v>10</v>
      </c>
      <c r="C15" s="9" t="s">
        <v>11</v>
      </c>
      <c r="D15" s="10">
        <f>D16+D17+D20+D18+D19</f>
        <v>100800000</v>
      </c>
      <c r="E15" s="10">
        <f>E16+E17+E18+E19+E20</f>
        <v>99163584.63000001</v>
      </c>
      <c r="F15" s="10">
        <f t="shared" si="0"/>
        <v>98.376572053571451</v>
      </c>
    </row>
    <row r="16" spans="1:6" ht="189">
      <c r="A16" s="12">
        <f t="shared" ref="A16:A79" si="1">A15+1</f>
        <v>4</v>
      </c>
      <c r="B16" s="13" t="s">
        <v>179</v>
      </c>
      <c r="C16" s="14" t="s">
        <v>12</v>
      </c>
      <c r="D16" s="15">
        <v>99987300</v>
      </c>
      <c r="E16" s="15">
        <v>98254316.230000004</v>
      </c>
      <c r="F16" s="15">
        <f>E16*100/D16</f>
        <v>98.266796113106366</v>
      </c>
    </row>
    <row r="17" spans="1:6" ht="157.5">
      <c r="A17" s="12">
        <f t="shared" si="1"/>
        <v>5</v>
      </c>
      <c r="B17" s="13" t="s">
        <v>13</v>
      </c>
      <c r="C17" s="14" t="s">
        <v>14</v>
      </c>
      <c r="D17" s="15">
        <v>1500</v>
      </c>
      <c r="E17" s="15">
        <v>1220.9000000000001</v>
      </c>
      <c r="F17" s="15">
        <f t="shared" ref="F17:F20" si="2">E17*100/D17</f>
        <v>81.393333333333345</v>
      </c>
    </row>
    <row r="18" spans="1:6" ht="63">
      <c r="A18" s="12">
        <f t="shared" si="1"/>
        <v>6</v>
      </c>
      <c r="B18" s="13" t="s">
        <v>180</v>
      </c>
      <c r="C18" s="14" t="s">
        <v>167</v>
      </c>
      <c r="D18" s="15">
        <v>458200</v>
      </c>
      <c r="E18" s="15">
        <v>555793.93999999994</v>
      </c>
      <c r="F18" s="15">
        <f t="shared" si="2"/>
        <v>121.29941946748143</v>
      </c>
    </row>
    <row r="19" spans="1:6" ht="78.75">
      <c r="A19" s="12">
        <f t="shared" si="1"/>
        <v>7</v>
      </c>
      <c r="B19" s="13" t="s">
        <v>181</v>
      </c>
      <c r="C19" s="14" t="s">
        <v>168</v>
      </c>
      <c r="D19" s="15">
        <v>2000</v>
      </c>
      <c r="E19" s="15">
        <v>1817.72</v>
      </c>
      <c r="F19" s="15">
        <f t="shared" si="2"/>
        <v>90.885999999999996</v>
      </c>
    </row>
    <row r="20" spans="1:6" ht="63">
      <c r="A20" s="12">
        <f t="shared" si="1"/>
        <v>8</v>
      </c>
      <c r="B20" s="13" t="s">
        <v>15</v>
      </c>
      <c r="C20" s="14" t="s">
        <v>16</v>
      </c>
      <c r="D20" s="15">
        <v>351000</v>
      </c>
      <c r="E20" s="15">
        <v>350435.84000000003</v>
      </c>
      <c r="F20" s="15">
        <f t="shared" si="2"/>
        <v>99.839270655270653</v>
      </c>
    </row>
    <row r="21" spans="1:6" ht="63">
      <c r="A21" s="12">
        <f t="shared" si="1"/>
        <v>9</v>
      </c>
      <c r="B21" s="8" t="s">
        <v>17</v>
      </c>
      <c r="C21" s="9" t="s">
        <v>18</v>
      </c>
      <c r="D21" s="10">
        <f>SUM(D22:D24)</f>
        <v>4926573</v>
      </c>
      <c r="E21" s="10">
        <f>E22+E23+E24+E25</f>
        <v>5397282.1999999993</v>
      </c>
      <c r="F21" s="10">
        <f t="shared" si="0"/>
        <v>109.55449558953046</v>
      </c>
    </row>
    <row r="22" spans="1:6" ht="94.5">
      <c r="A22" s="12">
        <f t="shared" si="1"/>
        <v>10</v>
      </c>
      <c r="B22" s="13" t="s">
        <v>19</v>
      </c>
      <c r="C22" s="14" t="s">
        <v>20</v>
      </c>
      <c r="D22" s="15">
        <v>2196275</v>
      </c>
      <c r="E22" s="15">
        <v>2796626.13</v>
      </c>
      <c r="F22" s="15">
        <f t="shared" si="0"/>
        <v>127.33497080283662</v>
      </c>
    </row>
    <row r="23" spans="1:6" ht="126">
      <c r="A23" s="12">
        <f t="shared" si="1"/>
        <v>11</v>
      </c>
      <c r="B23" s="13" t="s">
        <v>21</v>
      </c>
      <c r="C23" s="14" t="s">
        <v>22</v>
      </c>
      <c r="D23" s="15">
        <v>15255</v>
      </c>
      <c r="E23" s="15">
        <v>14606.46</v>
      </c>
      <c r="F23" s="15">
        <f t="shared" si="0"/>
        <v>95.748672566371681</v>
      </c>
    </row>
    <row r="24" spans="1:6" ht="110.25">
      <c r="A24" s="12">
        <f t="shared" si="1"/>
        <v>12</v>
      </c>
      <c r="B24" s="13" t="s">
        <v>23</v>
      </c>
      <c r="C24" s="14" t="s">
        <v>24</v>
      </c>
      <c r="D24" s="15">
        <v>2715043</v>
      </c>
      <c r="E24" s="15">
        <v>2890531.26</v>
      </c>
      <c r="F24" s="15">
        <f t="shared" si="0"/>
        <v>106.46355361590959</v>
      </c>
    </row>
    <row r="25" spans="1:6" ht="157.5">
      <c r="A25" s="12">
        <f t="shared" si="1"/>
        <v>13</v>
      </c>
      <c r="B25" s="13" t="s">
        <v>25</v>
      </c>
      <c r="C25" s="14" t="s">
        <v>26</v>
      </c>
      <c r="D25" s="15">
        <v>0</v>
      </c>
      <c r="E25" s="15">
        <v>-304481.65000000002</v>
      </c>
      <c r="F25" s="15">
        <v>0</v>
      </c>
    </row>
    <row r="26" spans="1:6" ht="15.75">
      <c r="A26" s="12">
        <f t="shared" si="1"/>
        <v>14</v>
      </c>
      <c r="B26" s="8" t="s">
        <v>27</v>
      </c>
      <c r="C26" s="9" t="s">
        <v>28</v>
      </c>
      <c r="D26" s="10">
        <f>D27+D33+D31</f>
        <v>3730600</v>
      </c>
      <c r="E26" s="10">
        <f>E27+E33+E31</f>
        <v>3685106.93</v>
      </c>
      <c r="F26" s="10">
        <f t="shared" si="0"/>
        <v>98.780542808127379</v>
      </c>
    </row>
    <row r="27" spans="1:6" ht="31.5">
      <c r="A27" s="12">
        <f t="shared" si="1"/>
        <v>15</v>
      </c>
      <c r="B27" s="8" t="s">
        <v>29</v>
      </c>
      <c r="C27" s="9" t="s">
        <v>30</v>
      </c>
      <c r="D27" s="10">
        <f>D28+D30+D29</f>
        <v>3661600</v>
      </c>
      <c r="E27" s="10">
        <f>E28+E30+E29</f>
        <v>3619736.16</v>
      </c>
      <c r="F27" s="10">
        <f t="shared" si="0"/>
        <v>98.856679047410964</v>
      </c>
    </row>
    <row r="28" spans="1:6" ht="47.25">
      <c r="A28" s="12">
        <f t="shared" si="1"/>
        <v>16</v>
      </c>
      <c r="B28" s="13" t="s">
        <v>186</v>
      </c>
      <c r="C28" s="14" t="s">
        <v>31</v>
      </c>
      <c r="D28" s="15">
        <v>3303000</v>
      </c>
      <c r="E28" s="15">
        <v>3269110.33</v>
      </c>
      <c r="F28" s="15">
        <f t="shared" si="0"/>
        <v>98.973973054798662</v>
      </c>
    </row>
    <row r="29" spans="1:6" ht="78.75">
      <c r="A29" s="12">
        <f t="shared" si="1"/>
        <v>17</v>
      </c>
      <c r="B29" s="13" t="s">
        <v>172</v>
      </c>
      <c r="C29" s="14" t="s">
        <v>173</v>
      </c>
      <c r="D29" s="15">
        <v>98600</v>
      </c>
      <c r="E29" s="15">
        <v>98532.92</v>
      </c>
      <c r="F29" s="15">
        <f t="shared" si="0"/>
        <v>99.93196754563894</v>
      </c>
    </row>
    <row r="30" spans="1:6" ht="63">
      <c r="A30" s="12">
        <f t="shared" si="1"/>
        <v>18</v>
      </c>
      <c r="B30" s="13" t="s">
        <v>187</v>
      </c>
      <c r="C30" s="14" t="s">
        <v>32</v>
      </c>
      <c r="D30" s="15">
        <v>260000</v>
      </c>
      <c r="E30" s="15">
        <v>252092.91</v>
      </c>
      <c r="F30" s="15">
        <f t="shared" si="0"/>
        <v>96.958811538461532</v>
      </c>
    </row>
    <row r="31" spans="1:6" ht="31.5">
      <c r="A31" s="12">
        <f t="shared" si="1"/>
        <v>19</v>
      </c>
      <c r="B31" s="24" t="s">
        <v>174</v>
      </c>
      <c r="C31" s="25" t="s">
        <v>175</v>
      </c>
      <c r="D31" s="17">
        <f>D32</f>
        <v>0</v>
      </c>
      <c r="E31" s="17">
        <f>E32</f>
        <v>-2022.23</v>
      </c>
      <c r="F31" s="17">
        <f>F32</f>
        <v>0</v>
      </c>
    </row>
    <row r="32" spans="1:6" ht="78.75">
      <c r="A32" s="12">
        <f t="shared" si="1"/>
        <v>20</v>
      </c>
      <c r="B32" s="13" t="s">
        <v>33</v>
      </c>
      <c r="C32" s="14" t="s">
        <v>34</v>
      </c>
      <c r="D32" s="15">
        <v>0</v>
      </c>
      <c r="E32" s="15">
        <v>-2022.23</v>
      </c>
      <c r="F32" s="15">
        <v>0</v>
      </c>
    </row>
    <row r="33" spans="1:7" ht="31.5">
      <c r="A33" s="12">
        <f t="shared" si="1"/>
        <v>21</v>
      </c>
      <c r="B33" s="8" t="s">
        <v>35</v>
      </c>
      <c r="C33" s="9" t="s">
        <v>36</v>
      </c>
      <c r="D33" s="10">
        <f>D34</f>
        <v>69000</v>
      </c>
      <c r="E33" s="10">
        <f>E34</f>
        <v>67393</v>
      </c>
      <c r="F33" s="10">
        <f>E33*100/D33</f>
        <v>97.671014492753628</v>
      </c>
    </row>
    <row r="34" spans="1:7" ht="94.5">
      <c r="A34" s="12">
        <f t="shared" si="1"/>
        <v>22</v>
      </c>
      <c r="B34" s="13" t="s">
        <v>37</v>
      </c>
      <c r="C34" s="14" t="s">
        <v>38</v>
      </c>
      <c r="D34" s="15">
        <v>69000</v>
      </c>
      <c r="E34" s="15">
        <v>67393</v>
      </c>
      <c r="F34" s="15">
        <f>E34*100/D34</f>
        <v>97.671014492753628</v>
      </c>
    </row>
    <row r="35" spans="1:7" ht="15.75">
      <c r="A35" s="12">
        <f t="shared" si="1"/>
        <v>23</v>
      </c>
      <c r="B35" s="8" t="s">
        <v>39</v>
      </c>
      <c r="C35" s="9" t="s">
        <v>40</v>
      </c>
      <c r="D35" s="10">
        <f>D36+D38</f>
        <v>1044000</v>
      </c>
      <c r="E35" s="10">
        <f>E36+E38</f>
        <v>1347564</v>
      </c>
      <c r="F35" s="10">
        <f t="shared" ref="F35:F42" si="3">E35*100/D35</f>
        <v>129.07701149425287</v>
      </c>
    </row>
    <row r="36" spans="1:7" ht="15.75">
      <c r="A36" s="12">
        <f t="shared" si="1"/>
        <v>24</v>
      </c>
      <c r="B36" s="8" t="s">
        <v>41</v>
      </c>
      <c r="C36" s="9" t="s">
        <v>42</v>
      </c>
      <c r="D36" s="10">
        <f>D37</f>
        <v>615500</v>
      </c>
      <c r="E36" s="10">
        <f>E37</f>
        <v>883970.2</v>
      </c>
      <c r="F36" s="10">
        <f t="shared" si="3"/>
        <v>143.61822908204712</v>
      </c>
    </row>
    <row r="37" spans="1:7" ht="63">
      <c r="A37" s="12">
        <f t="shared" si="1"/>
        <v>25</v>
      </c>
      <c r="B37" s="13" t="s">
        <v>43</v>
      </c>
      <c r="C37" s="14" t="s">
        <v>44</v>
      </c>
      <c r="D37" s="15">
        <v>615500</v>
      </c>
      <c r="E37" s="15">
        <v>883970.2</v>
      </c>
      <c r="F37" s="15">
        <f t="shared" si="3"/>
        <v>143.61822908204712</v>
      </c>
      <c r="G37" s="29"/>
    </row>
    <row r="38" spans="1:7" ht="15.75">
      <c r="A38" s="12">
        <f t="shared" si="1"/>
        <v>26</v>
      </c>
      <c r="B38" s="8" t="s">
        <v>45</v>
      </c>
      <c r="C38" s="9" t="s">
        <v>46</v>
      </c>
      <c r="D38" s="10">
        <f>D39+D40</f>
        <v>428500</v>
      </c>
      <c r="E38" s="10">
        <f>E39+E40</f>
        <v>463593.80000000005</v>
      </c>
      <c r="F38" s="10">
        <f t="shared" si="3"/>
        <v>108.18991831971996</v>
      </c>
    </row>
    <row r="39" spans="1:7" ht="47.25">
      <c r="A39" s="12">
        <f t="shared" si="1"/>
        <v>27</v>
      </c>
      <c r="B39" s="13" t="s">
        <v>47</v>
      </c>
      <c r="C39" s="14" t="s">
        <v>48</v>
      </c>
      <c r="D39" s="15">
        <v>138000</v>
      </c>
      <c r="E39" s="15">
        <v>91969.52</v>
      </c>
      <c r="F39" s="15">
        <f t="shared" si="3"/>
        <v>66.644579710144924</v>
      </c>
    </row>
    <row r="40" spans="1:7" ht="63">
      <c r="A40" s="12">
        <f t="shared" si="1"/>
        <v>28</v>
      </c>
      <c r="B40" s="13" t="s">
        <v>49</v>
      </c>
      <c r="C40" s="14" t="s">
        <v>50</v>
      </c>
      <c r="D40" s="15">
        <v>290500</v>
      </c>
      <c r="E40" s="15">
        <v>371624.28</v>
      </c>
      <c r="F40" s="15">
        <f t="shared" si="3"/>
        <v>127.92574182444062</v>
      </c>
    </row>
    <row r="41" spans="1:7" ht="15.75">
      <c r="A41" s="7">
        <f>A40+1</f>
        <v>29</v>
      </c>
      <c r="B41" s="16" t="s">
        <v>51</v>
      </c>
      <c r="C41" s="9" t="s">
        <v>52</v>
      </c>
      <c r="D41" s="27">
        <f>D42</f>
        <v>25000</v>
      </c>
      <c r="E41" s="27">
        <f>E42</f>
        <v>23667.19</v>
      </c>
      <c r="F41" s="28">
        <f t="shared" si="3"/>
        <v>94.668760000000006</v>
      </c>
    </row>
    <row r="42" spans="1:7" ht="94.5">
      <c r="A42" s="12">
        <f>23+1</f>
        <v>24</v>
      </c>
      <c r="B42" s="13" t="s">
        <v>53</v>
      </c>
      <c r="C42" s="14" t="s">
        <v>54</v>
      </c>
      <c r="D42" s="15">
        <v>25000</v>
      </c>
      <c r="E42" s="15">
        <v>23667.19</v>
      </c>
      <c r="F42" s="15">
        <f t="shared" si="3"/>
        <v>94.668760000000006</v>
      </c>
    </row>
    <row r="43" spans="1:7" ht="63">
      <c r="A43" s="7">
        <f>A42+1</f>
        <v>25</v>
      </c>
      <c r="B43" s="8" t="s">
        <v>55</v>
      </c>
      <c r="C43" s="9" t="s">
        <v>56</v>
      </c>
      <c r="D43" s="10">
        <f>SUM(D44+D47+D45+D46)</f>
        <v>7473497</v>
      </c>
      <c r="E43" s="10">
        <f>SUM(E44+E47+E45+E46)</f>
        <v>7487586.6699999999</v>
      </c>
      <c r="F43" s="10">
        <f t="shared" ref="F43:F50" si="4">E43*100/D43</f>
        <v>100.18852847602669</v>
      </c>
    </row>
    <row r="44" spans="1:7" ht="110.25">
      <c r="A44" s="12">
        <f t="shared" si="1"/>
        <v>26</v>
      </c>
      <c r="B44" s="13" t="s">
        <v>57</v>
      </c>
      <c r="C44" s="14" t="s">
        <v>58</v>
      </c>
      <c r="D44" s="15">
        <v>4627767</v>
      </c>
      <c r="E44" s="15">
        <v>4628424.16</v>
      </c>
      <c r="F44" s="15">
        <f t="shared" si="4"/>
        <v>100.01420036920614</v>
      </c>
    </row>
    <row r="45" spans="1:7" ht="110.25">
      <c r="A45" s="12">
        <f t="shared" si="1"/>
        <v>27</v>
      </c>
      <c r="B45" s="13" t="s">
        <v>59</v>
      </c>
      <c r="C45" s="14" t="s">
        <v>60</v>
      </c>
      <c r="D45" s="15">
        <v>89228</v>
      </c>
      <c r="E45" s="15">
        <v>89185.26</v>
      </c>
      <c r="F45" s="15">
        <f t="shared" si="4"/>
        <v>99.952100237593584</v>
      </c>
    </row>
    <row r="46" spans="1:7" ht="173.25">
      <c r="A46" s="12">
        <f t="shared" si="1"/>
        <v>28</v>
      </c>
      <c r="B46" s="13" t="s">
        <v>61</v>
      </c>
      <c r="C46" s="18" t="s">
        <v>62</v>
      </c>
      <c r="D46" s="15">
        <v>595983</v>
      </c>
      <c r="E46" s="15">
        <v>589000.48</v>
      </c>
      <c r="F46" s="15">
        <f t="shared" si="4"/>
        <v>98.828402823570471</v>
      </c>
    </row>
    <row r="47" spans="1:7" ht="126">
      <c r="A47" s="12">
        <f t="shared" si="1"/>
        <v>29</v>
      </c>
      <c r="B47" s="13" t="s">
        <v>63</v>
      </c>
      <c r="C47" s="14" t="s">
        <v>64</v>
      </c>
      <c r="D47" s="15">
        <v>2160519</v>
      </c>
      <c r="E47" s="15">
        <v>2180976.77</v>
      </c>
      <c r="F47" s="15">
        <f t="shared" si="4"/>
        <v>100.94689146450459</v>
      </c>
    </row>
    <row r="48" spans="1:7" ht="31.5">
      <c r="A48" s="7">
        <f>A47+1</f>
        <v>30</v>
      </c>
      <c r="B48" s="8" t="s">
        <v>65</v>
      </c>
      <c r="C48" s="9" t="s">
        <v>66</v>
      </c>
      <c r="D48" s="10">
        <f>D49+D50+D51</f>
        <v>1269010</v>
      </c>
      <c r="E48" s="10">
        <f>E49+E50+E51</f>
        <v>1123078.8399999999</v>
      </c>
      <c r="F48" s="10">
        <f t="shared" si="4"/>
        <v>88.500393219911572</v>
      </c>
    </row>
    <row r="49" spans="1:6" ht="47.25">
      <c r="A49" s="12">
        <f t="shared" si="1"/>
        <v>31</v>
      </c>
      <c r="B49" s="13" t="s">
        <v>67</v>
      </c>
      <c r="C49" s="14" t="s">
        <v>68</v>
      </c>
      <c r="D49" s="15">
        <v>1236000</v>
      </c>
      <c r="E49" s="15">
        <v>1122803.8899999999</v>
      </c>
      <c r="F49" s="15">
        <f t="shared" si="4"/>
        <v>90.841738673139147</v>
      </c>
    </row>
    <row r="50" spans="1:6" ht="31.5">
      <c r="A50" s="12">
        <f t="shared" si="1"/>
        <v>32</v>
      </c>
      <c r="B50" s="13" t="s">
        <v>69</v>
      </c>
      <c r="C50" s="14" t="s">
        <v>70</v>
      </c>
      <c r="D50" s="15">
        <v>33000</v>
      </c>
      <c r="E50" s="15">
        <v>274.95</v>
      </c>
      <c r="F50" s="15">
        <f t="shared" si="4"/>
        <v>0.83318181818181813</v>
      </c>
    </row>
    <row r="51" spans="1:6" ht="15.75">
      <c r="A51" s="12">
        <f t="shared" si="1"/>
        <v>33</v>
      </c>
      <c r="B51" s="13" t="s">
        <v>71</v>
      </c>
      <c r="C51" s="14" t="s">
        <v>72</v>
      </c>
      <c r="D51" s="15">
        <v>10</v>
      </c>
      <c r="E51" s="15">
        <v>0</v>
      </c>
      <c r="F51" s="15">
        <v>0</v>
      </c>
    </row>
    <row r="52" spans="1:6" ht="47.25">
      <c r="A52" s="7">
        <f>A51+1</f>
        <v>34</v>
      </c>
      <c r="B52" s="8" t="s">
        <v>73</v>
      </c>
      <c r="C52" s="9" t="s">
        <v>74</v>
      </c>
      <c r="D52" s="10">
        <f>D53+D57</f>
        <v>5595517</v>
      </c>
      <c r="E52" s="10">
        <f>E53+E57</f>
        <v>8871852.620000001</v>
      </c>
      <c r="F52" s="10">
        <f t="shared" ref="F52:F67" si="5">E52*100/D52</f>
        <v>158.55286687539331</v>
      </c>
    </row>
    <row r="53" spans="1:6" ht="15.75">
      <c r="A53" s="7">
        <f t="shared" si="1"/>
        <v>35</v>
      </c>
      <c r="B53" s="8" t="s">
        <v>75</v>
      </c>
      <c r="C53" s="9" t="s">
        <v>76</v>
      </c>
      <c r="D53" s="10">
        <f>SUM(D54+D55+D56)</f>
        <v>5428517</v>
      </c>
      <c r="E53" s="10">
        <f>SUM(E54+E55+E56)</f>
        <v>4712019.57</v>
      </c>
      <c r="F53" s="10">
        <f t="shared" si="5"/>
        <v>86.801230796550882</v>
      </c>
    </row>
    <row r="54" spans="1:6" ht="47.25">
      <c r="A54" s="12">
        <f t="shared" si="1"/>
        <v>36</v>
      </c>
      <c r="B54" s="13" t="s">
        <v>77</v>
      </c>
      <c r="C54" s="14" t="s">
        <v>78</v>
      </c>
      <c r="D54" s="15">
        <v>1995619</v>
      </c>
      <c r="E54" s="15">
        <v>2005744.41</v>
      </c>
      <c r="F54" s="15">
        <f t="shared" si="5"/>
        <v>100.50738192009597</v>
      </c>
    </row>
    <row r="55" spans="1:6" ht="110.25">
      <c r="A55" s="12">
        <f t="shared" si="1"/>
        <v>37</v>
      </c>
      <c r="B55" s="13" t="s">
        <v>79</v>
      </c>
      <c r="C55" s="14" t="s">
        <v>80</v>
      </c>
      <c r="D55" s="15">
        <v>3335000</v>
      </c>
      <c r="E55" s="15">
        <v>2610757.16</v>
      </c>
      <c r="F55" s="15">
        <f t="shared" si="5"/>
        <v>78.283573013493253</v>
      </c>
    </row>
    <row r="56" spans="1:6" ht="78.75">
      <c r="A56" s="12">
        <f t="shared" si="1"/>
        <v>38</v>
      </c>
      <c r="B56" s="13" t="s">
        <v>81</v>
      </c>
      <c r="C56" s="14" t="s">
        <v>82</v>
      </c>
      <c r="D56" s="15">
        <v>97898</v>
      </c>
      <c r="E56" s="15">
        <v>95518</v>
      </c>
      <c r="F56" s="15">
        <f t="shared" si="5"/>
        <v>97.568898241026375</v>
      </c>
    </row>
    <row r="57" spans="1:6" ht="31.5">
      <c r="A57" s="7">
        <f t="shared" si="1"/>
        <v>39</v>
      </c>
      <c r="B57" s="8" t="s">
        <v>83</v>
      </c>
      <c r="C57" s="9" t="s">
        <v>84</v>
      </c>
      <c r="D57" s="10">
        <f>D58</f>
        <v>167000</v>
      </c>
      <c r="E57" s="10">
        <f>E58</f>
        <v>4159833.05</v>
      </c>
      <c r="F57" s="10">
        <f t="shared" si="5"/>
        <v>2490.9179940119761</v>
      </c>
    </row>
    <row r="58" spans="1:6" ht="31.5">
      <c r="A58" s="12">
        <f t="shared" si="1"/>
        <v>40</v>
      </c>
      <c r="B58" s="13" t="s">
        <v>85</v>
      </c>
      <c r="C58" s="14" t="s">
        <v>86</v>
      </c>
      <c r="D58" s="15">
        <v>167000</v>
      </c>
      <c r="E58" s="15">
        <v>4159833.05</v>
      </c>
      <c r="F58" s="15">
        <f t="shared" si="5"/>
        <v>2490.9179940119761</v>
      </c>
    </row>
    <row r="59" spans="1:6" ht="47.25">
      <c r="A59" s="7">
        <f t="shared" si="1"/>
        <v>41</v>
      </c>
      <c r="B59" s="8" t="s">
        <v>87</v>
      </c>
      <c r="C59" s="9" t="s">
        <v>88</v>
      </c>
      <c r="D59" s="10">
        <f>D61+D60</f>
        <v>2325420</v>
      </c>
      <c r="E59" s="10">
        <f>E60+E61</f>
        <v>1302987.55</v>
      </c>
      <c r="F59" s="10">
        <f t="shared" si="5"/>
        <v>56.032353295318693</v>
      </c>
    </row>
    <row r="60" spans="1:6" ht="126">
      <c r="A60" s="12">
        <f t="shared" si="1"/>
        <v>42</v>
      </c>
      <c r="B60" s="13" t="s">
        <v>89</v>
      </c>
      <c r="C60" s="18" t="s">
        <v>90</v>
      </c>
      <c r="D60" s="15">
        <v>780000</v>
      </c>
      <c r="E60" s="15">
        <v>740680.88</v>
      </c>
      <c r="F60" s="15">
        <f t="shared" si="5"/>
        <v>94.959087179487184</v>
      </c>
    </row>
    <row r="61" spans="1:6" ht="63">
      <c r="A61" s="12">
        <f t="shared" si="1"/>
        <v>43</v>
      </c>
      <c r="B61" s="13" t="s">
        <v>91</v>
      </c>
      <c r="C61" s="14" t="s">
        <v>92</v>
      </c>
      <c r="D61" s="15">
        <v>1545420</v>
      </c>
      <c r="E61" s="15">
        <v>562306.67000000004</v>
      </c>
      <c r="F61" s="15">
        <f t="shared" si="5"/>
        <v>36.385362555163006</v>
      </c>
    </row>
    <row r="62" spans="1:6" ht="31.5">
      <c r="A62" s="12">
        <f t="shared" si="1"/>
        <v>44</v>
      </c>
      <c r="B62" s="8" t="s">
        <v>93</v>
      </c>
      <c r="C62" s="9" t="s">
        <v>94</v>
      </c>
      <c r="D62" s="10">
        <f>D63+D64+D65+D66+D67</f>
        <v>188000</v>
      </c>
      <c r="E62" s="32">
        <f>E63+E64+E65+E66+E67</f>
        <v>183779.20000000001</v>
      </c>
      <c r="F62" s="32">
        <f t="shared" si="5"/>
        <v>97.754893617021281</v>
      </c>
    </row>
    <row r="63" spans="1:6" ht="110.25">
      <c r="A63" s="12">
        <f t="shared" si="1"/>
        <v>45</v>
      </c>
      <c r="B63" s="13" t="s">
        <v>95</v>
      </c>
      <c r="C63" s="14" t="s">
        <v>96</v>
      </c>
      <c r="D63" s="15">
        <v>0</v>
      </c>
      <c r="E63" s="15">
        <v>0</v>
      </c>
      <c r="F63" s="15">
        <v>0</v>
      </c>
    </row>
    <row r="64" spans="1:6" ht="63">
      <c r="A64" s="12">
        <f t="shared" si="1"/>
        <v>46</v>
      </c>
      <c r="B64" s="13" t="s">
        <v>165</v>
      </c>
      <c r="C64" s="14" t="s">
        <v>166</v>
      </c>
      <c r="D64" s="15">
        <v>7000</v>
      </c>
      <c r="E64" s="15">
        <v>7000</v>
      </c>
      <c r="F64" s="15">
        <f t="shared" si="5"/>
        <v>100</v>
      </c>
    </row>
    <row r="65" spans="1:6" ht="94.5">
      <c r="A65" s="12">
        <f t="shared" si="1"/>
        <v>47</v>
      </c>
      <c r="B65" s="13" t="s">
        <v>97</v>
      </c>
      <c r="C65" s="14" t="s">
        <v>98</v>
      </c>
      <c r="D65" s="15">
        <v>15000</v>
      </c>
      <c r="E65" s="15">
        <v>13690.2</v>
      </c>
      <c r="F65" s="15">
        <f t="shared" si="5"/>
        <v>91.268000000000001</v>
      </c>
    </row>
    <row r="66" spans="1:6" ht="157.5">
      <c r="A66" s="12">
        <f t="shared" si="1"/>
        <v>48</v>
      </c>
      <c r="B66" s="13" t="s">
        <v>99</v>
      </c>
      <c r="C66" s="14" t="s">
        <v>100</v>
      </c>
      <c r="D66" s="15">
        <v>1000</v>
      </c>
      <c r="E66" s="15">
        <v>600</v>
      </c>
      <c r="F66" s="15">
        <f t="shared" si="5"/>
        <v>60</v>
      </c>
    </row>
    <row r="67" spans="1:6" ht="157.5">
      <c r="A67" s="12">
        <f t="shared" si="1"/>
        <v>49</v>
      </c>
      <c r="B67" s="13" t="s">
        <v>101</v>
      </c>
      <c r="C67" s="14" t="s">
        <v>102</v>
      </c>
      <c r="D67" s="15">
        <v>165000</v>
      </c>
      <c r="E67" s="15">
        <v>162489</v>
      </c>
      <c r="F67" s="15">
        <f t="shared" si="5"/>
        <v>98.478181818181824</v>
      </c>
    </row>
    <row r="68" spans="1:6" ht="15.75">
      <c r="A68" s="12">
        <f t="shared" si="1"/>
        <v>50</v>
      </c>
      <c r="B68" s="16" t="s">
        <v>103</v>
      </c>
      <c r="C68" s="9" t="s">
        <v>104</v>
      </c>
      <c r="D68" s="10">
        <f>D70</f>
        <v>0</v>
      </c>
      <c r="E68" s="10">
        <f>E70+E69</f>
        <v>0</v>
      </c>
      <c r="F68" s="10">
        <f>F70</f>
        <v>0</v>
      </c>
    </row>
    <row r="69" spans="1:6" ht="31.5">
      <c r="A69" s="12">
        <f t="shared" si="1"/>
        <v>51</v>
      </c>
      <c r="B69" s="13" t="s">
        <v>177</v>
      </c>
      <c r="C69" s="14" t="s">
        <v>106</v>
      </c>
      <c r="D69" s="15">
        <v>0</v>
      </c>
      <c r="E69" s="15">
        <v>0</v>
      </c>
      <c r="F69" s="15">
        <v>0</v>
      </c>
    </row>
    <row r="70" spans="1:6" ht="31.5">
      <c r="A70" s="12">
        <f t="shared" si="1"/>
        <v>52</v>
      </c>
      <c r="B70" s="13" t="s">
        <v>105</v>
      </c>
      <c r="C70" s="14" t="s">
        <v>106</v>
      </c>
      <c r="D70" s="15">
        <v>0</v>
      </c>
      <c r="E70" s="15">
        <v>0</v>
      </c>
      <c r="F70" s="15">
        <v>0</v>
      </c>
    </row>
    <row r="71" spans="1:6" ht="15.75">
      <c r="A71" s="12">
        <f t="shared" si="1"/>
        <v>53</v>
      </c>
      <c r="B71" s="8" t="s">
        <v>107</v>
      </c>
      <c r="C71" s="9" t="s">
        <v>108</v>
      </c>
      <c r="D71" s="10">
        <f>D72</f>
        <v>211061870</v>
      </c>
      <c r="E71" s="10">
        <f>E72</f>
        <v>206209345.06000003</v>
      </c>
      <c r="F71" s="10">
        <f>E71*100/D71</f>
        <v>97.700899295547813</v>
      </c>
    </row>
    <row r="72" spans="1:6" ht="47.25">
      <c r="A72" s="12">
        <f t="shared" si="1"/>
        <v>54</v>
      </c>
      <c r="B72" s="8" t="s">
        <v>109</v>
      </c>
      <c r="C72" s="9" t="s">
        <v>110</v>
      </c>
      <c r="D72" s="10">
        <f>D73+D80+D104+D94</f>
        <v>211061870</v>
      </c>
      <c r="E72" s="10">
        <f>E73+E80+E104+E94+E108</f>
        <v>206209345.06000003</v>
      </c>
      <c r="F72" s="10">
        <f>E72*100/D72</f>
        <v>97.700899295547813</v>
      </c>
    </row>
    <row r="73" spans="1:6" ht="63">
      <c r="A73" s="12">
        <f t="shared" si="1"/>
        <v>55</v>
      </c>
      <c r="B73" s="19" t="s">
        <v>111</v>
      </c>
      <c r="C73" s="9" t="s">
        <v>112</v>
      </c>
      <c r="D73" s="10">
        <f>D74+D75+D76+D78+D79+D77</f>
        <v>8909578</v>
      </c>
      <c r="E73" s="10">
        <f>E76+E78+E79+E74+E75+E77</f>
        <v>8450020</v>
      </c>
      <c r="F73" s="10">
        <f>E73*100/D73</f>
        <v>94.841977925329346</v>
      </c>
    </row>
    <row r="74" spans="1:6" ht="125.25" customHeight="1">
      <c r="A74" s="12">
        <f t="shared" si="1"/>
        <v>56</v>
      </c>
      <c r="B74" s="13" t="s">
        <v>113</v>
      </c>
      <c r="C74" s="22" t="s">
        <v>114</v>
      </c>
      <c r="D74" s="15">
        <v>3824346</v>
      </c>
      <c r="E74" s="15">
        <v>3392640</v>
      </c>
      <c r="F74" s="21">
        <f t="shared" ref="F74:F79" si="6">E74*100/D74</f>
        <v>88.71163853898156</v>
      </c>
    </row>
    <row r="75" spans="1:6" ht="95.25" customHeight="1">
      <c r="A75" s="12">
        <f t="shared" si="1"/>
        <v>57</v>
      </c>
      <c r="B75" s="13" t="s">
        <v>115</v>
      </c>
      <c r="C75" s="23" t="s">
        <v>116</v>
      </c>
      <c r="D75" s="15">
        <v>246732</v>
      </c>
      <c r="E75" s="15">
        <v>218880</v>
      </c>
      <c r="F75" s="21">
        <f t="shared" si="6"/>
        <v>88.71163853898156</v>
      </c>
    </row>
    <row r="76" spans="1:6" ht="62.25" customHeight="1">
      <c r="A76" s="12">
        <f t="shared" si="1"/>
        <v>58</v>
      </c>
      <c r="B76" s="13" t="s">
        <v>117</v>
      </c>
      <c r="C76" s="14" t="s">
        <v>118</v>
      </c>
      <c r="D76" s="15">
        <v>3278000</v>
      </c>
      <c r="E76" s="15">
        <v>3278000</v>
      </c>
      <c r="F76" s="21">
        <f t="shared" si="6"/>
        <v>100</v>
      </c>
    </row>
    <row r="77" spans="1:6" ht="95.25" customHeight="1">
      <c r="A77" s="12">
        <f t="shared" si="1"/>
        <v>59</v>
      </c>
      <c r="B77" s="13" t="s">
        <v>117</v>
      </c>
      <c r="C77" s="30" t="s">
        <v>182</v>
      </c>
      <c r="D77" s="15">
        <v>253000</v>
      </c>
      <c r="E77" s="15">
        <v>253000</v>
      </c>
      <c r="F77" s="21">
        <f t="shared" si="6"/>
        <v>100</v>
      </c>
    </row>
    <row r="78" spans="1:6" ht="60" customHeight="1">
      <c r="A78" s="12">
        <f t="shared" si="1"/>
        <v>60</v>
      </c>
      <c r="B78" s="13" t="s">
        <v>117</v>
      </c>
      <c r="C78" s="14" t="s">
        <v>119</v>
      </c>
      <c r="D78" s="15">
        <v>1185100</v>
      </c>
      <c r="E78" s="15">
        <v>1185100</v>
      </c>
      <c r="F78" s="21">
        <f t="shared" si="6"/>
        <v>100</v>
      </c>
    </row>
    <row r="79" spans="1:6" ht="61.5" customHeight="1">
      <c r="A79" s="12">
        <f t="shared" si="1"/>
        <v>61</v>
      </c>
      <c r="B79" s="13" t="s">
        <v>117</v>
      </c>
      <c r="C79" s="14" t="s">
        <v>120</v>
      </c>
      <c r="D79" s="15">
        <v>122400</v>
      </c>
      <c r="E79" s="15">
        <v>122400</v>
      </c>
      <c r="F79" s="21">
        <f t="shared" si="6"/>
        <v>100</v>
      </c>
    </row>
    <row r="80" spans="1:6" ht="47.25">
      <c r="A80" s="12">
        <f t="shared" ref="A80:A111" si="7">A79+1</f>
        <v>62</v>
      </c>
      <c r="B80" s="8" t="s">
        <v>121</v>
      </c>
      <c r="C80" s="9" t="s">
        <v>122</v>
      </c>
      <c r="D80" s="10">
        <f>SUM(D81+D82+D83+D85+D86+D87+D88+D89+D90+D91+D84+D92+D93)</f>
        <v>70619100</v>
      </c>
      <c r="E80" s="10">
        <f>SUM(E81+E82+E83+E85+E86+E87+E88+E89+E90+E91+E84+E92+E93)</f>
        <v>70557216.859999999</v>
      </c>
      <c r="F80" s="10">
        <f t="shared" ref="F80:F107" si="8">E80*100/D80</f>
        <v>99.912370534317205</v>
      </c>
    </row>
    <row r="81" spans="1:6" ht="173.25">
      <c r="A81" s="12">
        <f t="shared" si="7"/>
        <v>63</v>
      </c>
      <c r="B81" s="13" t="s">
        <v>123</v>
      </c>
      <c r="C81" s="14" t="s">
        <v>124</v>
      </c>
      <c r="D81" s="15">
        <v>36005600</v>
      </c>
      <c r="E81" s="15">
        <v>36005600</v>
      </c>
      <c r="F81" s="15">
        <f t="shared" si="8"/>
        <v>100</v>
      </c>
    </row>
    <row r="82" spans="1:6" ht="94.5">
      <c r="A82" s="12">
        <f t="shared" si="7"/>
        <v>64</v>
      </c>
      <c r="B82" s="13" t="s">
        <v>123</v>
      </c>
      <c r="C82" s="14" t="s">
        <v>125</v>
      </c>
      <c r="D82" s="15">
        <v>19511300</v>
      </c>
      <c r="E82" s="15">
        <v>19511300</v>
      </c>
      <c r="F82" s="15">
        <f t="shared" si="8"/>
        <v>100</v>
      </c>
    </row>
    <row r="83" spans="1:6" ht="94.5">
      <c r="A83" s="12">
        <f t="shared" si="7"/>
        <v>65</v>
      </c>
      <c r="B83" s="13" t="s">
        <v>126</v>
      </c>
      <c r="C83" s="14" t="s">
        <v>127</v>
      </c>
      <c r="D83" s="15">
        <v>2099200</v>
      </c>
      <c r="E83" s="15">
        <v>2067346.86</v>
      </c>
      <c r="F83" s="15">
        <f t="shared" si="8"/>
        <v>98.482605754573171</v>
      </c>
    </row>
    <row r="84" spans="1:6" ht="94.5">
      <c r="A84" s="12">
        <f t="shared" si="7"/>
        <v>66</v>
      </c>
      <c r="B84" s="13" t="s">
        <v>128</v>
      </c>
      <c r="C84" s="14" t="s">
        <v>129</v>
      </c>
      <c r="D84" s="15">
        <v>300</v>
      </c>
      <c r="E84" s="15">
        <v>300</v>
      </c>
      <c r="F84" s="15">
        <f t="shared" si="8"/>
        <v>100</v>
      </c>
    </row>
    <row r="85" spans="1:6" ht="78.75">
      <c r="A85" s="12">
        <f t="shared" si="7"/>
        <v>67</v>
      </c>
      <c r="B85" s="13" t="s">
        <v>130</v>
      </c>
      <c r="C85" s="14" t="s">
        <v>131</v>
      </c>
      <c r="D85" s="15">
        <v>336400</v>
      </c>
      <c r="E85" s="15">
        <v>336400</v>
      </c>
      <c r="F85" s="15">
        <f t="shared" si="8"/>
        <v>100</v>
      </c>
    </row>
    <row r="86" spans="1:6" ht="78.75">
      <c r="A86" s="12">
        <f t="shared" si="7"/>
        <v>68</v>
      </c>
      <c r="B86" s="13" t="s">
        <v>132</v>
      </c>
      <c r="C86" s="14" t="s">
        <v>133</v>
      </c>
      <c r="D86" s="15">
        <v>201700</v>
      </c>
      <c r="E86" s="15">
        <v>188360</v>
      </c>
      <c r="F86" s="15">
        <f t="shared" si="8"/>
        <v>93.386217154189396</v>
      </c>
    </row>
    <row r="87" spans="1:6" ht="94.5">
      <c r="A87" s="12">
        <f t="shared" si="7"/>
        <v>69</v>
      </c>
      <c r="B87" s="13" t="s">
        <v>134</v>
      </c>
      <c r="C87" s="14" t="s">
        <v>135</v>
      </c>
      <c r="D87" s="15">
        <v>9814200</v>
      </c>
      <c r="E87" s="15">
        <v>9814200</v>
      </c>
      <c r="F87" s="15">
        <f t="shared" si="8"/>
        <v>100</v>
      </c>
    </row>
    <row r="88" spans="1:6" ht="110.25">
      <c r="A88" s="12">
        <f t="shared" si="7"/>
        <v>70</v>
      </c>
      <c r="B88" s="13" t="s">
        <v>134</v>
      </c>
      <c r="C88" s="14" t="s">
        <v>136</v>
      </c>
      <c r="D88" s="15">
        <v>2300900</v>
      </c>
      <c r="E88" s="15">
        <v>2300900</v>
      </c>
      <c r="F88" s="15">
        <f t="shared" si="8"/>
        <v>100</v>
      </c>
    </row>
    <row r="89" spans="1:6" ht="110.25">
      <c r="A89" s="12">
        <f t="shared" si="7"/>
        <v>71</v>
      </c>
      <c r="B89" s="13" t="s">
        <v>134</v>
      </c>
      <c r="C89" s="14" t="s">
        <v>137</v>
      </c>
      <c r="D89" s="15">
        <v>200</v>
      </c>
      <c r="E89" s="15">
        <v>200</v>
      </c>
      <c r="F89" s="15">
        <f t="shared" si="8"/>
        <v>100</v>
      </c>
    </row>
    <row r="90" spans="1:6" ht="63">
      <c r="A90" s="12">
        <f t="shared" si="7"/>
        <v>72</v>
      </c>
      <c r="B90" s="13" t="s">
        <v>134</v>
      </c>
      <c r="C90" s="14" t="s">
        <v>138</v>
      </c>
      <c r="D90" s="15">
        <v>115200</v>
      </c>
      <c r="E90" s="15">
        <v>115200</v>
      </c>
      <c r="F90" s="15">
        <f t="shared" si="8"/>
        <v>100</v>
      </c>
    </row>
    <row r="91" spans="1:6" ht="75" customHeight="1">
      <c r="A91" s="12">
        <f t="shared" si="7"/>
        <v>73</v>
      </c>
      <c r="B91" s="13" t="s">
        <v>134</v>
      </c>
      <c r="C91" s="14" t="s">
        <v>139</v>
      </c>
      <c r="D91" s="15">
        <v>81000</v>
      </c>
      <c r="E91" s="15">
        <v>76410</v>
      </c>
      <c r="F91" s="15">
        <f t="shared" si="8"/>
        <v>94.333333333333329</v>
      </c>
    </row>
    <row r="92" spans="1:6" ht="157.5">
      <c r="A92" s="12">
        <f t="shared" si="7"/>
        <v>74</v>
      </c>
      <c r="B92" s="13" t="s">
        <v>134</v>
      </c>
      <c r="C92" s="14" t="s">
        <v>140</v>
      </c>
      <c r="D92" s="15">
        <v>141000</v>
      </c>
      <c r="E92" s="15">
        <v>141000</v>
      </c>
      <c r="F92" s="15">
        <f t="shared" si="8"/>
        <v>100</v>
      </c>
    </row>
    <row r="93" spans="1:6" ht="94.5">
      <c r="A93" s="12">
        <f t="shared" si="7"/>
        <v>75</v>
      </c>
      <c r="B93" s="13" t="s">
        <v>134</v>
      </c>
      <c r="C93" s="14" t="s">
        <v>141</v>
      </c>
      <c r="D93" s="15">
        <v>12100</v>
      </c>
      <c r="E93" s="15">
        <v>0</v>
      </c>
      <c r="F93" s="15">
        <f t="shared" si="8"/>
        <v>0</v>
      </c>
    </row>
    <row r="94" spans="1:6" ht="26.25" customHeight="1">
      <c r="A94" s="12">
        <f t="shared" si="7"/>
        <v>76</v>
      </c>
      <c r="B94" s="8" t="s">
        <v>142</v>
      </c>
      <c r="C94" s="9" t="s">
        <v>143</v>
      </c>
      <c r="D94" s="10">
        <f>D95+D96+D97+D102+D103+D100+D98+D101+D99</f>
        <v>36031085</v>
      </c>
      <c r="E94" s="10">
        <f>E95+E96+E97+E102+E100+E98+E103+E99+E101</f>
        <v>35965025.619999997</v>
      </c>
      <c r="F94" s="10">
        <f t="shared" si="8"/>
        <v>99.816660031192498</v>
      </c>
    </row>
    <row r="95" spans="1:6" ht="110.25">
      <c r="A95" s="12">
        <f t="shared" si="7"/>
        <v>77</v>
      </c>
      <c r="B95" s="13" t="s">
        <v>144</v>
      </c>
      <c r="C95" s="31" t="s">
        <v>145</v>
      </c>
      <c r="D95" s="15">
        <v>343400</v>
      </c>
      <c r="E95" s="15">
        <v>343400</v>
      </c>
      <c r="F95" s="15">
        <f t="shared" si="8"/>
        <v>100</v>
      </c>
    </row>
    <row r="96" spans="1:6" ht="94.5">
      <c r="A96" s="12">
        <f t="shared" si="7"/>
        <v>78</v>
      </c>
      <c r="B96" s="13" t="s">
        <v>146</v>
      </c>
      <c r="C96" s="23" t="s">
        <v>147</v>
      </c>
      <c r="D96" s="15">
        <v>2719000</v>
      </c>
      <c r="E96" s="15">
        <v>2652940.62</v>
      </c>
      <c r="F96" s="15">
        <f t="shared" si="8"/>
        <v>97.570453107760201</v>
      </c>
    </row>
    <row r="97" spans="1:6" ht="94.5">
      <c r="A97" s="12">
        <f t="shared" si="7"/>
        <v>79</v>
      </c>
      <c r="B97" s="13" t="s">
        <v>148</v>
      </c>
      <c r="C97" s="31" t="s">
        <v>149</v>
      </c>
      <c r="D97" s="15">
        <v>236000</v>
      </c>
      <c r="E97" s="15">
        <v>236000</v>
      </c>
      <c r="F97" s="15">
        <f t="shared" si="8"/>
        <v>100</v>
      </c>
    </row>
    <row r="98" spans="1:6" ht="110.25">
      <c r="A98" s="12">
        <f t="shared" si="7"/>
        <v>80</v>
      </c>
      <c r="B98" s="13" t="s">
        <v>148</v>
      </c>
      <c r="C98" s="31" t="s">
        <v>176</v>
      </c>
      <c r="D98" s="15">
        <v>49886</v>
      </c>
      <c r="E98" s="15">
        <v>49886</v>
      </c>
      <c r="F98" s="15">
        <f t="shared" si="8"/>
        <v>100</v>
      </c>
    </row>
    <row r="99" spans="1:6" ht="78.75">
      <c r="A99" s="12">
        <f t="shared" si="7"/>
        <v>81</v>
      </c>
      <c r="B99" s="13" t="s">
        <v>183</v>
      </c>
      <c r="C99" s="30" t="s">
        <v>184</v>
      </c>
      <c r="D99" s="15">
        <v>210000</v>
      </c>
      <c r="E99" s="15">
        <v>210000</v>
      </c>
      <c r="F99" s="15">
        <f t="shared" si="8"/>
        <v>100</v>
      </c>
    </row>
    <row r="100" spans="1:6" ht="63">
      <c r="A100" s="12">
        <f t="shared" si="7"/>
        <v>82</v>
      </c>
      <c r="B100" s="13" t="s">
        <v>148</v>
      </c>
      <c r="C100" s="31" t="s">
        <v>171</v>
      </c>
      <c r="D100" s="15">
        <v>820000</v>
      </c>
      <c r="E100" s="15">
        <v>820000</v>
      </c>
      <c r="F100" s="15">
        <f t="shared" si="8"/>
        <v>100</v>
      </c>
    </row>
    <row r="101" spans="1:6" ht="69.75" customHeight="1">
      <c r="A101" s="12">
        <f t="shared" si="7"/>
        <v>83</v>
      </c>
      <c r="B101" s="13" t="s">
        <v>148</v>
      </c>
      <c r="C101" s="31" t="s">
        <v>178</v>
      </c>
      <c r="D101" s="15">
        <v>149999</v>
      </c>
      <c r="E101" s="15">
        <v>149999</v>
      </c>
      <c r="F101" s="15">
        <f t="shared" si="8"/>
        <v>100</v>
      </c>
    </row>
    <row r="102" spans="1:6" ht="72.75" customHeight="1">
      <c r="A102" s="12">
        <f t="shared" si="7"/>
        <v>84</v>
      </c>
      <c r="B102" s="13" t="s">
        <v>148</v>
      </c>
      <c r="C102" s="31" t="s">
        <v>150</v>
      </c>
      <c r="D102" s="15">
        <v>1502800</v>
      </c>
      <c r="E102" s="15">
        <v>1502800</v>
      </c>
      <c r="F102" s="15">
        <f t="shared" si="8"/>
        <v>100</v>
      </c>
    </row>
    <row r="103" spans="1:6" ht="72.75" customHeight="1">
      <c r="A103" s="12">
        <f t="shared" si="7"/>
        <v>85</v>
      </c>
      <c r="B103" s="13" t="s">
        <v>148</v>
      </c>
      <c r="C103" s="31" t="s">
        <v>185</v>
      </c>
      <c r="D103" s="15">
        <v>30000000</v>
      </c>
      <c r="E103" s="15">
        <v>30000000</v>
      </c>
      <c r="F103" s="15">
        <f>E103*100/D103</f>
        <v>100</v>
      </c>
    </row>
    <row r="104" spans="1:6" ht="31.5">
      <c r="A104" s="12">
        <f t="shared" si="7"/>
        <v>86</v>
      </c>
      <c r="B104" s="8" t="s">
        <v>151</v>
      </c>
      <c r="C104" s="9" t="s">
        <v>152</v>
      </c>
      <c r="D104" s="10">
        <f>D106+D107+D105</f>
        <v>95502107</v>
      </c>
      <c r="E104" s="10">
        <f>E106+E107+E105</f>
        <v>95502107</v>
      </c>
      <c r="F104" s="10">
        <f t="shared" si="8"/>
        <v>100</v>
      </c>
    </row>
    <row r="105" spans="1:6" ht="63">
      <c r="A105" s="12">
        <f t="shared" si="7"/>
        <v>87</v>
      </c>
      <c r="B105" s="13" t="s">
        <v>169</v>
      </c>
      <c r="C105" s="14" t="s">
        <v>170</v>
      </c>
      <c r="D105" s="15">
        <v>126107</v>
      </c>
      <c r="E105" s="15">
        <v>126107</v>
      </c>
      <c r="F105" s="21">
        <f>E105*100/D105</f>
        <v>100</v>
      </c>
    </row>
    <row r="106" spans="1:6" ht="47.25">
      <c r="A106" s="12">
        <f t="shared" si="7"/>
        <v>88</v>
      </c>
      <c r="B106" s="13" t="s">
        <v>153</v>
      </c>
      <c r="C106" s="14" t="s">
        <v>154</v>
      </c>
      <c r="D106" s="15">
        <v>93006000</v>
      </c>
      <c r="E106" s="15">
        <v>93006000</v>
      </c>
      <c r="F106" s="15">
        <f t="shared" si="8"/>
        <v>100</v>
      </c>
    </row>
    <row r="107" spans="1:6" ht="47.25">
      <c r="A107" s="12">
        <f t="shared" si="7"/>
        <v>89</v>
      </c>
      <c r="B107" s="13" t="s">
        <v>155</v>
      </c>
      <c r="C107" s="14" t="s">
        <v>156</v>
      </c>
      <c r="D107" s="15">
        <v>2370000</v>
      </c>
      <c r="E107" s="15">
        <v>2370000</v>
      </c>
      <c r="F107" s="15">
        <f t="shared" si="8"/>
        <v>100</v>
      </c>
    </row>
    <row r="108" spans="1:6" ht="78.75">
      <c r="A108" s="12">
        <f t="shared" si="7"/>
        <v>90</v>
      </c>
      <c r="B108" s="8" t="s">
        <v>157</v>
      </c>
      <c r="C108" s="9" t="s">
        <v>158</v>
      </c>
      <c r="D108" s="10">
        <v>0</v>
      </c>
      <c r="E108" s="10">
        <f>E109</f>
        <v>-4265024.42</v>
      </c>
      <c r="F108" s="10">
        <v>0</v>
      </c>
    </row>
    <row r="109" spans="1:6" ht="63">
      <c r="A109" s="12">
        <f t="shared" si="7"/>
        <v>91</v>
      </c>
      <c r="B109" s="13" t="s">
        <v>159</v>
      </c>
      <c r="C109" s="23" t="s">
        <v>160</v>
      </c>
      <c r="D109" s="15">
        <v>0</v>
      </c>
      <c r="E109" s="15">
        <v>-4265024.42</v>
      </c>
      <c r="F109" s="15">
        <v>0</v>
      </c>
    </row>
    <row r="110" spans="1:6" ht="15.75">
      <c r="A110" s="12">
        <f t="shared" si="7"/>
        <v>92</v>
      </c>
      <c r="B110" s="20" t="s">
        <v>161</v>
      </c>
      <c r="C110" s="9" t="s">
        <v>162</v>
      </c>
      <c r="D110" s="10">
        <f>SUM(D13+D71)</f>
        <v>338439487</v>
      </c>
      <c r="E110" s="10">
        <f>SUM(E13+E71+E68)</f>
        <v>334795834.89000005</v>
      </c>
      <c r="F110" s="10">
        <f>E110*100/D110</f>
        <v>98.923396279110904</v>
      </c>
    </row>
    <row r="111" spans="1:6" ht="15.75">
      <c r="A111" s="12">
        <f t="shared" si="7"/>
        <v>93</v>
      </c>
      <c r="B111" s="20" t="s">
        <v>163</v>
      </c>
      <c r="C111" s="9" t="s">
        <v>164</v>
      </c>
      <c r="D111" s="10">
        <f>SUM(D110)</f>
        <v>338439487</v>
      </c>
      <c r="E111" s="10">
        <f>SUM(E110)</f>
        <v>334795834.89000005</v>
      </c>
      <c r="F111" s="10">
        <f>E111*100/D111</f>
        <v>98.923396279110904</v>
      </c>
    </row>
  </sheetData>
  <mergeCells count="9">
    <mergeCell ref="D2:F2"/>
    <mergeCell ref="D3:F3"/>
    <mergeCell ref="B6:F6"/>
    <mergeCell ref="A10:A11"/>
    <mergeCell ref="B10:B11"/>
    <mergeCell ref="C10:C11"/>
    <mergeCell ref="D10:D11"/>
    <mergeCell ref="E10:E11"/>
    <mergeCell ref="F10:F11"/>
  </mergeCells>
  <pageMargins left="0.23622047244094491" right="0.23622047244094491" top="0.35433070866141736" bottom="0.35433070866141736" header="0.11811023622047245" footer="0.31496062992125984"/>
  <pageSetup paperSize="9" scale="65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2024-04-23T08:42:18Z</dcterms:modified>
</cp:coreProperties>
</file>