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5" i="1"/>
  <c r="L126"/>
  <c r="J81"/>
  <c r="J68"/>
  <c r="I126" l="1"/>
  <c r="J126"/>
  <c r="C53"/>
  <c r="C51"/>
  <c r="C48"/>
  <c r="C43"/>
  <c r="C30"/>
  <c r="C26"/>
  <c r="C24"/>
  <c r="C34"/>
  <c r="J54"/>
  <c r="C117"/>
  <c r="C110"/>
  <c r="C97"/>
  <c r="C124"/>
  <c r="C122"/>
  <c r="C120"/>
  <c r="C118"/>
  <c r="C116"/>
  <c r="C115"/>
  <c r="J111"/>
  <c r="C109"/>
  <c r="C108"/>
  <c r="C107"/>
  <c r="C103"/>
  <c r="I54"/>
  <c r="C121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DA93"/>
  <c r="DB93"/>
  <c r="DC93"/>
  <c r="DD93"/>
  <c r="DE93"/>
  <c r="DF93"/>
  <c r="DG93"/>
  <c r="DH93"/>
  <c r="DI93"/>
  <c r="DJ93"/>
  <c r="DK93"/>
  <c r="DL93"/>
  <c r="DM93"/>
  <c r="DN93"/>
  <c r="DO93"/>
  <c r="DP93"/>
  <c r="DQ93"/>
  <c r="DR93"/>
  <c r="DS93"/>
  <c r="DT93"/>
  <c r="DU93"/>
  <c r="DV93"/>
  <c r="DW93"/>
  <c r="DX93"/>
  <c r="DY93"/>
  <c r="DZ93"/>
  <c r="EA93"/>
  <c r="EB93"/>
  <c r="EC93"/>
  <c r="ED93"/>
  <c r="EE93"/>
  <c r="EF93"/>
  <c r="EG93"/>
  <c r="EH93"/>
  <c r="EI93"/>
  <c r="EJ93"/>
  <c r="EK93"/>
  <c r="EL93"/>
  <c r="EM93"/>
  <c r="EN93"/>
  <c r="EO93"/>
  <c r="EP93"/>
  <c r="EQ93"/>
  <c r="ER93"/>
  <c r="ES93"/>
  <c r="ET93"/>
  <c r="EU93"/>
  <c r="EV93"/>
  <c r="EW93"/>
  <c r="EX93"/>
  <c r="EY93"/>
  <c r="EZ93"/>
  <c r="FA93"/>
  <c r="FB93"/>
  <c r="FC93"/>
  <c r="FD93"/>
  <c r="FE93"/>
  <c r="FF93"/>
  <c r="FG93"/>
  <c r="FH93"/>
  <c r="FI93"/>
  <c r="FJ93"/>
  <c r="FK93"/>
  <c r="FL93"/>
  <c r="FM93"/>
  <c r="FN93"/>
  <c r="FO93"/>
  <c r="FP93"/>
  <c r="FQ93"/>
  <c r="FR93"/>
  <c r="FS93"/>
  <c r="FT93"/>
  <c r="FU93"/>
  <c r="FV93"/>
  <c r="FW93"/>
  <c r="FX93"/>
  <c r="FY93"/>
  <c r="FZ93"/>
  <c r="GA93"/>
  <c r="GB93"/>
  <c r="GC93"/>
  <c r="GD93"/>
  <c r="GE93"/>
  <c r="GF93"/>
  <c r="GG93"/>
  <c r="GH93"/>
  <c r="GI93"/>
  <c r="GJ93"/>
  <c r="GK93"/>
  <c r="GL93"/>
  <c r="GM93"/>
  <c r="GN93"/>
  <c r="GO93"/>
  <c r="GP93"/>
  <c r="GQ93"/>
  <c r="GR93"/>
  <c r="GS93"/>
  <c r="GT93"/>
  <c r="GU93"/>
  <c r="GV93"/>
  <c r="GW93"/>
  <c r="GX93"/>
  <c r="GY93"/>
  <c r="GZ93"/>
  <c r="HA93"/>
  <c r="HB93"/>
  <c r="HC93"/>
  <c r="HD93"/>
  <c r="HE93"/>
  <c r="HF93"/>
  <c r="HG93"/>
  <c r="HH93"/>
  <c r="HI93"/>
  <c r="HJ93"/>
  <c r="HK93"/>
  <c r="HL93"/>
  <c r="HM93"/>
  <c r="HN93"/>
  <c r="HO93"/>
  <c r="HP93"/>
  <c r="HQ93"/>
  <c r="HR93"/>
  <c r="HS93"/>
  <c r="HT93"/>
  <c r="HU93"/>
  <c r="HV93"/>
  <c r="HW93"/>
  <c r="HX93"/>
  <c r="HY93"/>
  <c r="HZ93"/>
  <c r="IA93"/>
  <c r="IB93"/>
  <c r="IC93"/>
  <c r="ID93"/>
  <c r="IE93"/>
  <c r="IF93"/>
  <c r="IG93"/>
  <c r="IH93"/>
  <c r="II93"/>
  <c r="IJ93"/>
  <c r="IK93"/>
  <c r="IL93"/>
  <c r="IM93"/>
  <c r="IN93"/>
  <c r="IO93"/>
  <c r="IP93"/>
  <c r="IQ93"/>
  <c r="IR93"/>
  <c r="IS93"/>
  <c r="IT93"/>
  <c r="IU93"/>
  <c r="IV93"/>
  <c r="IW93"/>
  <c r="J93"/>
  <c r="C23"/>
  <c r="C28"/>
  <c r="C29"/>
  <c r="C33"/>
  <c r="C37"/>
  <c r="C41"/>
  <c r="C42"/>
  <c r="C50"/>
  <c r="C52"/>
  <c r="IW126"/>
  <c r="K126"/>
  <c r="M43"/>
  <c r="M45"/>
  <c r="M42"/>
  <c r="M41"/>
  <c r="H126"/>
  <c r="F126"/>
  <c r="E126"/>
  <c r="D126"/>
  <c r="C123"/>
  <c r="I111"/>
  <c r="H111"/>
  <c r="G111"/>
  <c r="D111"/>
  <c r="C111" s="1"/>
  <c r="C106"/>
  <c r="C105"/>
  <c r="C104"/>
  <c r="C102"/>
  <c r="C101"/>
  <c r="C100"/>
  <c r="C99"/>
  <c r="C98"/>
  <c r="I93"/>
  <c r="H93"/>
  <c r="G93"/>
  <c r="F93"/>
  <c r="E93"/>
  <c r="C89"/>
  <c r="C88"/>
  <c r="C87"/>
  <c r="C86"/>
  <c r="C85"/>
  <c r="I81"/>
  <c r="G81"/>
  <c r="E81"/>
  <c r="D81"/>
  <c r="C80"/>
  <c r="C79"/>
  <c r="C78"/>
  <c r="C77"/>
  <c r="C76"/>
  <c r="C75"/>
  <c r="C74"/>
  <c r="C73"/>
  <c r="I68"/>
  <c r="H68"/>
  <c r="G68"/>
  <c r="E68"/>
  <c r="D68"/>
  <c r="C68" s="1"/>
  <c r="C67"/>
  <c r="C66"/>
  <c r="C63"/>
  <c r="C62"/>
  <c r="C60"/>
  <c r="C59"/>
  <c r="C58"/>
  <c r="H54"/>
  <c r="G54"/>
  <c r="D54"/>
  <c r="C47"/>
  <c r="C45"/>
  <c r="C44"/>
  <c r="C40"/>
  <c r="E38"/>
  <c r="E54" s="1"/>
  <c r="E10" s="1"/>
  <c r="C36"/>
  <c r="C35"/>
  <c r="C32"/>
  <c r="C31"/>
  <c r="C27"/>
  <c r="C25"/>
  <c r="F19"/>
  <c r="C18"/>
  <c r="F15"/>
  <c r="H13"/>
  <c r="H19" s="1"/>
  <c r="F13"/>
  <c r="E12"/>
  <c r="D12"/>
  <c r="C11"/>
  <c r="H10"/>
  <c r="G10"/>
  <c r="G15" s="1"/>
  <c r="F10"/>
  <c r="D10"/>
  <c r="M48" l="1"/>
  <c r="C12"/>
  <c r="C38"/>
  <c r="I15"/>
  <c r="D13"/>
  <c r="C81"/>
  <c r="I13"/>
  <c r="I19"/>
  <c r="I10"/>
  <c r="IW10"/>
  <c r="C93"/>
  <c r="L10"/>
  <c r="K15"/>
  <c r="C54"/>
  <c r="K13"/>
  <c r="K10"/>
  <c r="C13"/>
  <c r="C72"/>
  <c r="M54"/>
  <c r="M47"/>
  <c r="H15"/>
  <c r="J19"/>
  <c r="C19" s="1"/>
  <c r="J10"/>
  <c r="C126"/>
  <c r="C10" l="1"/>
  <c r="J15"/>
  <c r="C15" s="1"/>
</calcChain>
</file>

<file path=xl/sharedStrings.xml><?xml version="1.0" encoding="utf-8"?>
<sst xmlns="http://schemas.openxmlformats.org/spreadsheetml/2006/main" count="133" uniqueCount="94">
  <si>
    <t>№ строки</t>
  </si>
  <si>
    <t>Наименование мероприятия/источники расходов на финансирование</t>
  </si>
  <si>
    <t>Объем расходов на выполнение мероприятия за счет всех источников ресурсного обеспечения (тыс. руб.)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</si>
  <si>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</si>
  <si>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</si>
  <si>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</si>
  <si>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</si>
  <si>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</si>
  <si>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</si>
  <si>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</si>
  <si>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</si>
  <si>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</si>
  <si>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</si>
  <si>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</si>
  <si>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</si>
  <si>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</si>
  <si>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</si>
  <si>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Всего по направлению     </t>
  </si>
  <si>
    <t xml:space="preserve">"Прочие нужды", </t>
  </si>
  <si>
    <t xml:space="preserve">в том числе              </t>
  </si>
  <si>
    <t>Цель 1. Создание условий для устойчивого развития объектов внешнего благоустройства на территории городского округа Пелым</t>
  </si>
  <si>
    <t>Задача 1.1. Комплексное благоустройство дворовых территорий многоквартирных домов</t>
  </si>
  <si>
    <t>Мероприятие 1.1. Содержание источников нецентрализованного водоснабжения, всего, из них</t>
  </si>
  <si>
    <t>местный бюджет</t>
  </si>
  <si>
    <t xml:space="preserve"> Мероприятие 1.2.  Проведение лабораторного контроля качества воды источников нецентрализованного водоснабжения, всего, из них:</t>
  </si>
  <si>
    <t>Мероприятие 1.3. Обустройство детской игровой площадки, всего, из них:</t>
  </si>
  <si>
    <t xml:space="preserve"> Меропритие 1.4. Содержание детских игровых площадок, всего, из них: </t>
  </si>
  <si>
    <t xml:space="preserve">Мероприятие 1.5. Регулирование численности безнадзорных животных, всего, из них: </t>
  </si>
  <si>
    <t xml:space="preserve">Мероприятие 1.6. Акарицидная дератизационная обработка мест общего пользования, всего, из них:                        </t>
  </si>
  <si>
    <t>Мероприятие 1.7. Ремонт подъездов к дворовым территориям многоквартирных домов, всего,  из них:</t>
  </si>
  <si>
    <t>Мероприятие 1.8. Прочие мероприятия по благоустройству, в т.ч.: обустройство туалетов не канализованных домов № 1,2,3,4  по ул. Железнодорожная;  озеленение (формовочная и омолаживающая обрезка тополей); приобретение указателей с наименованиями улиц и номерами домов; обустройство кладбища в п. Пелым; содержание мест захоронения (кладбищ);  обустройство тротуара по ул. К.Маркса; заключение договоров по привлечению к работам по благоустройству с центром занятости; разработка сметной документации; проведение экспертизы сметной документации и т.д., всего, из них:</t>
  </si>
  <si>
    <t>Задача 1.2. Организация в границах городского округа Пелым уличного освещения</t>
  </si>
  <si>
    <t xml:space="preserve">Мероприятие 1.9. Реконструкция сетей уличного освещения, всего, из них: </t>
  </si>
  <si>
    <t xml:space="preserve">Мероприятие 1.10. Содержание светильников уличного освещения и оплата электроэнергии, всего, из них: </t>
  </si>
  <si>
    <t>Мероприятие 1.11. Приобретение светильников уличного освещения, всего, из них:</t>
  </si>
  <si>
    <t>Задача 1.3. Улучшение санитарного состояния территории городского округа Пелым</t>
  </si>
  <si>
    <t xml:space="preserve">Мероприятие 1.12.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</si>
  <si>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t>Задача 1.4. Ликвидация ветхих аварийных объектов недвижимости</t>
  </si>
  <si>
    <t xml:space="preserve">Мероприятие 1.13. Проведение работ по сносу аварийных домов, всего, из них: </t>
  </si>
  <si>
    <t>местный бюджет:</t>
  </si>
  <si>
    <t>Мероприятие 1.14  "Содержание мест (площадок) накопления ТКО</t>
  </si>
  <si>
    <t>итого по подпрограмме 1</t>
  </si>
  <si>
    <t>Подпрограмма 2.  «Энергосбережение и повышение энергетической эффективности  на территории городского округа Пелым»</t>
  </si>
  <si>
    <t xml:space="preserve">          Цель 2. Повышение эффективности использования  энергетических ресурсов объектами соцкультбыта и предприятиями ЖКХ без ущемления интересов потребителей, снижение затрат бюджета на приобретение топливно-энергетических ресурсов, улучшение финансового состояния предприятий ЖКХ за счет снижения платежей за энергоресурсы, стимулирование проведения энергосберегающей политики производителями и потребителями энергетических ресурсов на основе экономической заинтересованности</t>
  </si>
  <si>
    <t>Задача 2.1 Создание целостной системы управления энергосбережения</t>
  </si>
  <si>
    <t>Мероприятие 2.1 Модернизация уличного освещения, всего, из них:</t>
  </si>
  <si>
    <t xml:space="preserve">местный бюджет </t>
  </si>
  <si>
    <t>Мероприятие 2.5 Постановка бесхозяйных объектов на кадастровый учёт</t>
  </si>
  <si>
    <t>итого по подпрограмме 2</t>
  </si>
  <si>
    <t>Подпрограмма 3.  «Переселение жителей на территории городского округа Пелым из ветхого аварийного жилого фонда» финансирования и привлечения внебюджетных ресурсов, средств областного бюджета</t>
  </si>
  <si>
    <t xml:space="preserve">     Цель 3.: Ликвидация ветхого и аварийного жилищного фонда на территории городского округа Пелым с учетом реальных возможностей бюджетного финансирования и привлечения внебюджетных ресурсов, средств областного бюджета </t>
  </si>
  <si>
    <t xml:space="preserve">Задача 3.1: Отселение граждан из ветхих и аварийных домов.                                         </t>
  </si>
  <si>
    <t xml:space="preserve">Мероприятие 3.1 Предоставление гражданам, отселяемых из ветхих домов, жилых помещений, построенных (приобретенных) за счет средств бюджета города, всего, из них: </t>
  </si>
  <si>
    <t xml:space="preserve">областной бюджет </t>
  </si>
  <si>
    <t>Мероприятие 3.2 Предоставление гражданам, переселяемых из аварийного жилищного фонда, жилых помещений приобретенных на вторичном рынке,всего, из них:</t>
  </si>
  <si>
    <t xml:space="preserve">Мероприятие 3.3            Строительство жилых помещений для предоставления гражданам, переселяемым из аварийного жилищного фонда,                              всего из них: </t>
  </si>
  <si>
    <t>итого по подпрограмме 3</t>
  </si>
  <si>
    <t>Подпрограмма 4. "Содержание и капитальный ремонт общего имущества  муниципального жилищного фонда на территории городского округа Пелым"</t>
  </si>
  <si>
    <t>Цель 4. Повышение комфортности и безопасности проживания населения, за счет развития и поддержки жилищного и коммунального хозяйства в многоквартирных домах на территории городского округа Пелым</t>
  </si>
  <si>
    <t xml:space="preserve">           Задача 4.1: Содержание муниципального имущества, соразмерно муниципальной доле собственности этого имущества</t>
  </si>
  <si>
    <t xml:space="preserve">Мероприятие 4.1 Капитальный ремонт общего имущества многоквартирных домов, всего из них: </t>
  </si>
  <si>
    <t xml:space="preserve">Мероприятие 4.2  денежные средства на уплату взносов за капитальный ремонт, всего, из них: </t>
  </si>
  <si>
    <t xml:space="preserve">Мероприятие 4.3  Прочие мероприятия (постановка и снятие с кадастрового учета объектов недвижимости), всего, из них: </t>
  </si>
  <si>
    <t xml:space="preserve">Мероприятие 4.4  Закупка материалов для проведения капитального ремонта общего имущества многоквартирных домов, всего, из них: </t>
  </si>
  <si>
    <t>итого по подпрограмме 4</t>
  </si>
  <si>
    <t>Подпрограмма 5. « Экологическая программа городского округа Пелым»</t>
  </si>
  <si>
    <t>Цель 5. «Создание условий для поддержания и улучшения экологического благополучия на территории городского округа Пелым»</t>
  </si>
  <si>
    <t xml:space="preserve">          Задача 5.1. «Обеспечение предотвращения вредного воздействия отходов производства и потребления на здоровье человека и окружающую среду на территории городского округа Пелым»</t>
  </si>
  <si>
    <t>Мероприятие 5.1. Ликвидация несанкционированных свалок, всего, из них:</t>
  </si>
  <si>
    <t xml:space="preserve">Мероприятие 5.2. Сбор и утилизация ртутьсодержащих отходов, всего, из них: </t>
  </si>
  <si>
    <t>Мероприятие 5.3. Приобретение демеркуризационных комплектов, всего, из них:</t>
  </si>
  <si>
    <t>Мероприятие 5.4. Разработка природоохранной разрешительной документации по обращению с отходами, всего, из них:</t>
  </si>
  <si>
    <t>Мероприятие 5.5. Приобретение контейнеров для ТБО, из них:</t>
  </si>
  <si>
    <t>итого по подпрограмме 5</t>
  </si>
  <si>
    <t>Цель 6. Создание условий для развития и содержания улично-дорожной сети на территории городского округа Пелым</t>
  </si>
  <si>
    <t>Задача 6.1. Улучшение качества состояния дорог и улиц городского округа Пелым</t>
  </si>
  <si>
    <t>Мероприятие 6.1. Эксплуатационное содержание автомобильных дорог общего пользования местного значения, средств регулирования дорожного движения, тротуаров, всего, из них:</t>
  </si>
  <si>
    <t>Мероприятие 6.2. 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ПСД), всего, из них:</t>
  </si>
  <si>
    <t>Задача 6.2. Обеспечение безопасности дорожного движения на территории городского округа Пелым</t>
  </si>
  <si>
    <t xml:space="preserve">Мероприятие 6.4. Распространение световозвращающих элементов среди дошкольников и учащихся младших классов образовательных учреждений» , всего,  из них:                  </t>
  </si>
  <si>
    <t xml:space="preserve">Мероприятие 6.5. Устройство и ремонт средств регулирования дорожного движения в соответствии с ПОДД», в т.ч. устройство ограждения вблизи дошкольных образовательных учреждений, всего, из них:                         </t>
  </si>
  <si>
    <t>итого по подпрограмме 6</t>
  </si>
  <si>
    <t>2024 год</t>
  </si>
  <si>
    <t>Номер строки целевых показателей и индикаторов, на достижение которых направлены мероприятия</t>
  </si>
  <si>
    <r>
      <t xml:space="preserve">Подпрограмма 1. </t>
    </r>
    <r>
      <rPr>
        <b/>
        <sz val="11"/>
        <color indexed="8"/>
        <rFont val="Times New Roman"/>
        <family val="1"/>
        <charset val="204"/>
      </rPr>
      <t>«Комплексное благоустройство территории городского округа Пелым»</t>
    </r>
  </si>
  <si>
    <r>
      <t>Мероприятие 2.2  Выполнение комплекса мероприятий для присоединения к газораспределительной сети здания «Пекарни</t>
    </r>
    <r>
      <rPr>
        <sz val="11"/>
        <color indexed="8"/>
        <rFont val="Times New Roman"/>
        <family val="1"/>
        <charset val="204"/>
      </rPr>
      <t>», всего, из них:</t>
    </r>
  </si>
  <si>
    <r>
      <t>Мероприятие 2.3  Актуализация схемы теплоснабжения городского округа Пелым</t>
    </r>
    <r>
      <rPr>
        <sz val="11"/>
        <color indexed="8"/>
        <rFont val="Times New Roman"/>
        <family val="1"/>
        <charset val="204"/>
      </rPr>
      <t>, всего, из них:</t>
    </r>
  </si>
  <si>
    <r>
      <t>Мероприятие 2.4  Разработка расчетной схемы газоснабжения п. Пелым</t>
    </r>
    <r>
      <rPr>
        <sz val="11"/>
        <color indexed="8"/>
        <rFont val="Times New Roman"/>
        <family val="1"/>
        <charset val="204"/>
      </rPr>
      <t>, всего, из них:</t>
    </r>
  </si>
  <si>
    <r>
      <t xml:space="preserve">Подпрограмма 6. </t>
    </r>
    <r>
      <rPr>
        <b/>
        <sz val="11"/>
        <color indexed="8"/>
        <rFont val="Times New Roman"/>
        <family val="1"/>
        <charset val="204"/>
      </rPr>
      <t>«Обеспечение сохранности автомобильных дорог местного значения и повышение безопасности дорожного движения на территории городского округа Пелым»</t>
    </r>
  </si>
  <si>
    <r>
      <t>Мероприятие 6.3. Оснащение техническими средствами обучения, оборудованием и учебно-методическими материалами  образовательные</t>
    </r>
    <r>
      <rPr>
        <sz val="11"/>
        <color indexed="8"/>
        <rFont val="Times New Roman"/>
        <family val="1"/>
        <charset val="204"/>
      </rPr>
      <t xml:space="preserve"> учреждения, изготовление листовок, всего, из них:             </t>
    </r>
  </si>
  <si>
    <t xml:space="preserve"> Мероприятие 5.6.  Проведение лабораторного контроля качества воды источников нецентрализованного водоснабжения, всего, из них:</t>
  </si>
  <si>
    <t xml:space="preserve">Мероприятие 5.7.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</si>
  <si>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r>
      <t xml:space="preserve">План мероприятий по выполнению муниципальной программы 
«Развитие жилищно-коммунального хозяйства, обеспечение сохранности автомобильных дорог, повышение энергетической 
эффективности и охрана окружающей среды в городском округе Пелым» на 2015-2024 годы
</t>
    </r>
    <r>
      <rPr>
        <b/>
        <sz val="11"/>
        <color theme="1"/>
        <rFont val="Times New Roman"/>
        <family val="1"/>
        <charset val="204"/>
      </rPr>
      <t xml:space="preserve">(в ред. пост. от </t>
    </r>
    <r>
      <rPr>
        <b/>
        <u/>
        <sz val="11"/>
        <color theme="1"/>
        <rFont val="Times New Roman"/>
        <family val="1"/>
        <charset val="204"/>
      </rPr>
      <t>11.12.2020</t>
    </r>
    <r>
      <rPr>
        <b/>
        <sz val="11"/>
        <color theme="1"/>
        <rFont val="Times New Roman"/>
        <family val="1"/>
        <charset val="204"/>
      </rPr>
      <t xml:space="preserve"> № </t>
    </r>
    <r>
      <rPr>
        <b/>
        <u/>
        <sz val="11"/>
        <color theme="1"/>
        <rFont val="Times New Roman"/>
        <family val="1"/>
        <charset val="204"/>
      </rPr>
      <t>382</t>
    </r>
    <r>
      <rPr>
        <b/>
        <sz val="11"/>
        <color theme="1"/>
        <rFont val="Times New Roman"/>
        <family val="1"/>
        <charset val="204"/>
      </rPr>
      <t>)</t>
    </r>
  </si>
  <si>
    <t xml:space="preserve">          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</si>
</sst>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/>
    <xf numFmtId="164" fontId="3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4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2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Alignment="1">
      <alignment horizontal="center" vertical="top"/>
    </xf>
    <xf numFmtId="164" fontId="4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164" fontId="4" fillId="2" borderId="9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126"/>
  <sheetViews>
    <sheetView tabSelected="1" topLeftCell="A121" workbookViewId="0">
      <selection activeCell="IW1" sqref="IW1"/>
    </sheetView>
  </sheetViews>
  <sheetFormatPr defaultColWidth="27.28515625" defaultRowHeight="15"/>
  <cols>
    <col min="1" max="1" width="5" style="4" customWidth="1"/>
    <col min="2" max="2" width="20.5703125" style="4" customWidth="1"/>
    <col min="3" max="3" width="13" style="4" customWidth="1"/>
    <col min="4" max="4" width="13.140625" style="4" customWidth="1"/>
    <col min="5" max="5" width="12.42578125" style="4" customWidth="1"/>
    <col min="6" max="6" width="11.7109375" style="4" customWidth="1"/>
    <col min="7" max="7" width="10.85546875" style="4" customWidth="1"/>
    <col min="8" max="8" width="11.28515625" style="4" customWidth="1"/>
    <col min="9" max="9" width="13" style="4" customWidth="1"/>
    <col min="10" max="10" width="12.42578125" style="68" customWidth="1"/>
    <col min="11" max="11" width="11" style="4" customWidth="1"/>
    <col min="12" max="12" width="10.7109375" style="4" customWidth="1"/>
    <col min="13" max="256" width="0" style="4" hidden="1" customWidth="1"/>
    <col min="257" max="257" width="11.28515625" style="4" customWidth="1"/>
    <col min="258" max="258" width="13.28515625" style="4" customWidth="1"/>
    <col min="259" max="259" width="10" style="4" customWidth="1"/>
    <col min="260" max="260" width="9" style="4" customWidth="1"/>
    <col min="261" max="261" width="8.5703125" style="4" customWidth="1"/>
    <col min="262" max="262" width="9.5703125" style="4" customWidth="1"/>
    <col min="263" max="263" width="8.85546875" style="4" customWidth="1"/>
    <col min="264" max="264" width="7.5703125" style="4" customWidth="1"/>
    <col min="265" max="265" width="8.140625" style="4" customWidth="1"/>
    <col min="266" max="266" width="8.7109375" style="4" customWidth="1"/>
    <col min="267" max="267" width="6.85546875" style="4" customWidth="1"/>
    <col min="268" max="268" width="8.85546875" style="4" customWidth="1"/>
    <col min="269" max="512" width="0" style="4" hidden="1" customWidth="1"/>
    <col min="513" max="513" width="5" style="4" customWidth="1"/>
    <col min="514" max="514" width="20.5703125" style="4" customWidth="1"/>
    <col min="515" max="515" width="10" style="4" customWidth="1"/>
    <col min="516" max="516" width="9" style="4" customWidth="1"/>
    <col min="517" max="517" width="8.5703125" style="4" customWidth="1"/>
    <col min="518" max="518" width="9.5703125" style="4" customWidth="1"/>
    <col min="519" max="519" width="8.85546875" style="4" customWidth="1"/>
    <col min="520" max="520" width="7.5703125" style="4" customWidth="1"/>
    <col min="521" max="521" width="8.140625" style="4" customWidth="1"/>
    <col min="522" max="522" width="8.7109375" style="4" customWidth="1"/>
    <col min="523" max="523" width="6.85546875" style="4" customWidth="1"/>
    <col min="524" max="524" width="8.85546875" style="4" customWidth="1"/>
    <col min="525" max="768" width="0" style="4" hidden="1" customWidth="1"/>
    <col min="769" max="769" width="5" style="4" customWidth="1"/>
    <col min="770" max="770" width="20.5703125" style="4" customWidth="1"/>
    <col min="771" max="771" width="10" style="4" customWidth="1"/>
    <col min="772" max="772" width="9" style="4" customWidth="1"/>
    <col min="773" max="773" width="8.5703125" style="4" customWidth="1"/>
    <col min="774" max="774" width="9.5703125" style="4" customWidth="1"/>
    <col min="775" max="775" width="8.85546875" style="4" customWidth="1"/>
    <col min="776" max="776" width="7.5703125" style="4" customWidth="1"/>
    <col min="777" max="777" width="8.140625" style="4" customWidth="1"/>
    <col min="778" max="778" width="8.7109375" style="4" customWidth="1"/>
    <col min="779" max="779" width="6.85546875" style="4" customWidth="1"/>
    <col min="780" max="780" width="8.85546875" style="4" customWidth="1"/>
    <col min="781" max="1024" width="0" style="4" hidden="1" customWidth="1"/>
    <col min="1025" max="1025" width="5" style="4" customWidth="1"/>
    <col min="1026" max="1026" width="20.5703125" style="4" customWidth="1"/>
    <col min="1027" max="1027" width="10" style="4" customWidth="1"/>
    <col min="1028" max="1028" width="9" style="4" customWidth="1"/>
    <col min="1029" max="1029" width="8.5703125" style="4" customWidth="1"/>
    <col min="1030" max="1030" width="9.5703125" style="4" customWidth="1"/>
    <col min="1031" max="1031" width="8.85546875" style="4" customWidth="1"/>
    <col min="1032" max="1032" width="7.5703125" style="4" customWidth="1"/>
    <col min="1033" max="1033" width="8.140625" style="4" customWidth="1"/>
    <col min="1034" max="1034" width="8.7109375" style="4" customWidth="1"/>
    <col min="1035" max="1035" width="6.85546875" style="4" customWidth="1"/>
    <col min="1036" max="1036" width="8.85546875" style="4" customWidth="1"/>
    <col min="1037" max="1280" width="0" style="4" hidden="1" customWidth="1"/>
    <col min="1281" max="1281" width="5" style="4" customWidth="1"/>
    <col min="1282" max="1282" width="20.5703125" style="4" customWidth="1"/>
    <col min="1283" max="1283" width="10" style="4" customWidth="1"/>
    <col min="1284" max="1284" width="9" style="4" customWidth="1"/>
    <col min="1285" max="1285" width="8.5703125" style="4" customWidth="1"/>
    <col min="1286" max="1286" width="9.5703125" style="4" customWidth="1"/>
    <col min="1287" max="1287" width="8.85546875" style="4" customWidth="1"/>
    <col min="1288" max="1288" width="7.5703125" style="4" customWidth="1"/>
    <col min="1289" max="1289" width="8.140625" style="4" customWidth="1"/>
    <col min="1290" max="1290" width="8.7109375" style="4" customWidth="1"/>
    <col min="1291" max="1291" width="6.85546875" style="4" customWidth="1"/>
    <col min="1292" max="1292" width="8.85546875" style="4" customWidth="1"/>
    <col min="1293" max="1536" width="0" style="4" hidden="1" customWidth="1"/>
    <col min="1537" max="1537" width="5" style="4" customWidth="1"/>
    <col min="1538" max="1538" width="20.5703125" style="4" customWidth="1"/>
    <col min="1539" max="1539" width="10" style="4" customWidth="1"/>
    <col min="1540" max="1540" width="9" style="4" customWidth="1"/>
    <col min="1541" max="1541" width="8.5703125" style="4" customWidth="1"/>
    <col min="1542" max="1542" width="9.5703125" style="4" customWidth="1"/>
    <col min="1543" max="1543" width="8.85546875" style="4" customWidth="1"/>
    <col min="1544" max="1544" width="7.5703125" style="4" customWidth="1"/>
    <col min="1545" max="1545" width="8.140625" style="4" customWidth="1"/>
    <col min="1546" max="1546" width="8.7109375" style="4" customWidth="1"/>
    <col min="1547" max="1547" width="6.85546875" style="4" customWidth="1"/>
    <col min="1548" max="1548" width="8.85546875" style="4" customWidth="1"/>
    <col min="1549" max="1792" width="0" style="4" hidden="1" customWidth="1"/>
    <col min="1793" max="1793" width="5" style="4" customWidth="1"/>
    <col min="1794" max="1794" width="20.5703125" style="4" customWidth="1"/>
    <col min="1795" max="1795" width="10" style="4" customWidth="1"/>
    <col min="1796" max="1796" width="9" style="4" customWidth="1"/>
    <col min="1797" max="1797" width="8.5703125" style="4" customWidth="1"/>
    <col min="1798" max="1798" width="9.5703125" style="4" customWidth="1"/>
    <col min="1799" max="1799" width="8.85546875" style="4" customWidth="1"/>
    <col min="1800" max="1800" width="7.5703125" style="4" customWidth="1"/>
    <col min="1801" max="1801" width="8.140625" style="4" customWidth="1"/>
    <col min="1802" max="1802" width="8.7109375" style="4" customWidth="1"/>
    <col min="1803" max="1803" width="6.85546875" style="4" customWidth="1"/>
    <col min="1804" max="1804" width="8.85546875" style="4" customWidth="1"/>
    <col min="1805" max="2048" width="0" style="4" hidden="1" customWidth="1"/>
    <col min="2049" max="2049" width="5" style="4" customWidth="1"/>
    <col min="2050" max="2050" width="20.5703125" style="4" customWidth="1"/>
    <col min="2051" max="2051" width="10" style="4" customWidth="1"/>
    <col min="2052" max="2052" width="9" style="4" customWidth="1"/>
    <col min="2053" max="2053" width="8.5703125" style="4" customWidth="1"/>
    <col min="2054" max="2054" width="9.5703125" style="4" customWidth="1"/>
    <col min="2055" max="2055" width="8.85546875" style="4" customWidth="1"/>
    <col min="2056" max="2056" width="7.5703125" style="4" customWidth="1"/>
    <col min="2057" max="2057" width="8.140625" style="4" customWidth="1"/>
    <col min="2058" max="2058" width="8.7109375" style="4" customWidth="1"/>
    <col min="2059" max="2059" width="6.85546875" style="4" customWidth="1"/>
    <col min="2060" max="2060" width="8.85546875" style="4" customWidth="1"/>
    <col min="2061" max="2304" width="0" style="4" hidden="1" customWidth="1"/>
    <col min="2305" max="2305" width="5" style="4" customWidth="1"/>
    <col min="2306" max="2306" width="20.5703125" style="4" customWidth="1"/>
    <col min="2307" max="2307" width="10" style="4" customWidth="1"/>
    <col min="2308" max="2308" width="9" style="4" customWidth="1"/>
    <col min="2309" max="2309" width="8.5703125" style="4" customWidth="1"/>
    <col min="2310" max="2310" width="9.5703125" style="4" customWidth="1"/>
    <col min="2311" max="2311" width="8.85546875" style="4" customWidth="1"/>
    <col min="2312" max="2312" width="7.5703125" style="4" customWidth="1"/>
    <col min="2313" max="2313" width="8.140625" style="4" customWidth="1"/>
    <col min="2314" max="2314" width="8.7109375" style="4" customWidth="1"/>
    <col min="2315" max="2315" width="6.85546875" style="4" customWidth="1"/>
    <col min="2316" max="2316" width="8.85546875" style="4" customWidth="1"/>
    <col min="2317" max="2560" width="0" style="4" hidden="1" customWidth="1"/>
    <col min="2561" max="2561" width="5" style="4" customWidth="1"/>
    <col min="2562" max="2562" width="20.5703125" style="4" customWidth="1"/>
    <col min="2563" max="2563" width="10" style="4" customWidth="1"/>
    <col min="2564" max="2564" width="9" style="4" customWidth="1"/>
    <col min="2565" max="2565" width="8.5703125" style="4" customWidth="1"/>
    <col min="2566" max="2566" width="9.5703125" style="4" customWidth="1"/>
    <col min="2567" max="2567" width="8.85546875" style="4" customWidth="1"/>
    <col min="2568" max="2568" width="7.5703125" style="4" customWidth="1"/>
    <col min="2569" max="2569" width="8.140625" style="4" customWidth="1"/>
    <col min="2570" max="2570" width="8.7109375" style="4" customWidth="1"/>
    <col min="2571" max="2571" width="6.85546875" style="4" customWidth="1"/>
    <col min="2572" max="2572" width="8.85546875" style="4" customWidth="1"/>
    <col min="2573" max="2816" width="0" style="4" hidden="1" customWidth="1"/>
    <col min="2817" max="2817" width="5" style="4" customWidth="1"/>
    <col min="2818" max="2818" width="20.5703125" style="4" customWidth="1"/>
    <col min="2819" max="2819" width="10" style="4" customWidth="1"/>
    <col min="2820" max="2820" width="9" style="4" customWidth="1"/>
    <col min="2821" max="2821" width="8.5703125" style="4" customWidth="1"/>
    <col min="2822" max="2822" width="9.5703125" style="4" customWidth="1"/>
    <col min="2823" max="2823" width="8.85546875" style="4" customWidth="1"/>
    <col min="2824" max="2824" width="7.5703125" style="4" customWidth="1"/>
    <col min="2825" max="2825" width="8.140625" style="4" customWidth="1"/>
    <col min="2826" max="2826" width="8.7109375" style="4" customWidth="1"/>
    <col min="2827" max="2827" width="6.85546875" style="4" customWidth="1"/>
    <col min="2828" max="2828" width="8.85546875" style="4" customWidth="1"/>
    <col min="2829" max="3072" width="0" style="4" hidden="1" customWidth="1"/>
    <col min="3073" max="3073" width="5" style="4" customWidth="1"/>
    <col min="3074" max="3074" width="20.5703125" style="4" customWidth="1"/>
    <col min="3075" max="3075" width="10" style="4" customWidth="1"/>
    <col min="3076" max="3076" width="9" style="4" customWidth="1"/>
    <col min="3077" max="3077" width="8.5703125" style="4" customWidth="1"/>
    <col min="3078" max="3078" width="9.5703125" style="4" customWidth="1"/>
    <col min="3079" max="3079" width="8.85546875" style="4" customWidth="1"/>
    <col min="3080" max="3080" width="7.5703125" style="4" customWidth="1"/>
    <col min="3081" max="3081" width="8.140625" style="4" customWidth="1"/>
    <col min="3082" max="3082" width="8.7109375" style="4" customWidth="1"/>
    <col min="3083" max="3083" width="6.85546875" style="4" customWidth="1"/>
    <col min="3084" max="3084" width="8.85546875" style="4" customWidth="1"/>
    <col min="3085" max="3328" width="0" style="4" hidden="1" customWidth="1"/>
    <col min="3329" max="3329" width="5" style="4" customWidth="1"/>
    <col min="3330" max="3330" width="20.5703125" style="4" customWidth="1"/>
    <col min="3331" max="3331" width="10" style="4" customWidth="1"/>
    <col min="3332" max="3332" width="9" style="4" customWidth="1"/>
    <col min="3333" max="3333" width="8.5703125" style="4" customWidth="1"/>
    <col min="3334" max="3334" width="9.5703125" style="4" customWidth="1"/>
    <col min="3335" max="3335" width="8.85546875" style="4" customWidth="1"/>
    <col min="3336" max="3336" width="7.5703125" style="4" customWidth="1"/>
    <col min="3337" max="3337" width="8.140625" style="4" customWidth="1"/>
    <col min="3338" max="3338" width="8.7109375" style="4" customWidth="1"/>
    <col min="3339" max="3339" width="6.85546875" style="4" customWidth="1"/>
    <col min="3340" max="3340" width="8.85546875" style="4" customWidth="1"/>
    <col min="3341" max="3584" width="0" style="4" hidden="1" customWidth="1"/>
    <col min="3585" max="3585" width="5" style="4" customWidth="1"/>
    <col min="3586" max="3586" width="20.5703125" style="4" customWidth="1"/>
    <col min="3587" max="3587" width="10" style="4" customWidth="1"/>
    <col min="3588" max="3588" width="9" style="4" customWidth="1"/>
    <col min="3589" max="3589" width="8.5703125" style="4" customWidth="1"/>
    <col min="3590" max="3590" width="9.5703125" style="4" customWidth="1"/>
    <col min="3591" max="3591" width="8.85546875" style="4" customWidth="1"/>
    <col min="3592" max="3592" width="7.5703125" style="4" customWidth="1"/>
    <col min="3593" max="3593" width="8.140625" style="4" customWidth="1"/>
    <col min="3594" max="3594" width="8.7109375" style="4" customWidth="1"/>
    <col min="3595" max="3595" width="6.85546875" style="4" customWidth="1"/>
    <col min="3596" max="3596" width="8.85546875" style="4" customWidth="1"/>
    <col min="3597" max="3840" width="0" style="4" hidden="1" customWidth="1"/>
    <col min="3841" max="3841" width="5" style="4" customWidth="1"/>
    <col min="3842" max="3842" width="20.5703125" style="4" customWidth="1"/>
    <col min="3843" max="3843" width="10" style="4" customWidth="1"/>
    <col min="3844" max="3844" width="9" style="4" customWidth="1"/>
    <col min="3845" max="3845" width="8.5703125" style="4" customWidth="1"/>
    <col min="3846" max="3846" width="9.5703125" style="4" customWidth="1"/>
    <col min="3847" max="3847" width="8.85546875" style="4" customWidth="1"/>
    <col min="3848" max="3848" width="7.5703125" style="4" customWidth="1"/>
    <col min="3849" max="3849" width="8.140625" style="4" customWidth="1"/>
    <col min="3850" max="3850" width="8.7109375" style="4" customWidth="1"/>
    <col min="3851" max="3851" width="6.85546875" style="4" customWidth="1"/>
    <col min="3852" max="3852" width="8.85546875" style="4" customWidth="1"/>
    <col min="3853" max="4096" width="0" style="4" hidden="1" customWidth="1"/>
    <col min="4097" max="4097" width="5" style="4" customWidth="1"/>
    <col min="4098" max="4098" width="20.5703125" style="4" customWidth="1"/>
    <col min="4099" max="4099" width="10" style="4" customWidth="1"/>
    <col min="4100" max="4100" width="9" style="4" customWidth="1"/>
    <col min="4101" max="4101" width="8.5703125" style="4" customWidth="1"/>
    <col min="4102" max="4102" width="9.5703125" style="4" customWidth="1"/>
    <col min="4103" max="4103" width="8.85546875" style="4" customWidth="1"/>
    <col min="4104" max="4104" width="7.5703125" style="4" customWidth="1"/>
    <col min="4105" max="4105" width="8.140625" style="4" customWidth="1"/>
    <col min="4106" max="4106" width="8.7109375" style="4" customWidth="1"/>
    <col min="4107" max="4107" width="6.85546875" style="4" customWidth="1"/>
    <col min="4108" max="4108" width="8.85546875" style="4" customWidth="1"/>
    <col min="4109" max="4352" width="0" style="4" hidden="1" customWidth="1"/>
    <col min="4353" max="4353" width="5" style="4" customWidth="1"/>
    <col min="4354" max="4354" width="20.5703125" style="4" customWidth="1"/>
    <col min="4355" max="4355" width="10" style="4" customWidth="1"/>
    <col min="4356" max="4356" width="9" style="4" customWidth="1"/>
    <col min="4357" max="4357" width="8.5703125" style="4" customWidth="1"/>
    <col min="4358" max="4358" width="9.5703125" style="4" customWidth="1"/>
    <col min="4359" max="4359" width="8.85546875" style="4" customWidth="1"/>
    <col min="4360" max="4360" width="7.5703125" style="4" customWidth="1"/>
    <col min="4361" max="4361" width="8.140625" style="4" customWidth="1"/>
    <col min="4362" max="4362" width="8.7109375" style="4" customWidth="1"/>
    <col min="4363" max="4363" width="6.85546875" style="4" customWidth="1"/>
    <col min="4364" max="4364" width="8.85546875" style="4" customWidth="1"/>
    <col min="4365" max="4608" width="0" style="4" hidden="1" customWidth="1"/>
    <col min="4609" max="4609" width="5" style="4" customWidth="1"/>
    <col min="4610" max="4610" width="20.5703125" style="4" customWidth="1"/>
    <col min="4611" max="4611" width="10" style="4" customWidth="1"/>
    <col min="4612" max="4612" width="9" style="4" customWidth="1"/>
    <col min="4613" max="4613" width="8.5703125" style="4" customWidth="1"/>
    <col min="4614" max="4614" width="9.5703125" style="4" customWidth="1"/>
    <col min="4615" max="4615" width="8.85546875" style="4" customWidth="1"/>
    <col min="4616" max="4616" width="7.5703125" style="4" customWidth="1"/>
    <col min="4617" max="4617" width="8.140625" style="4" customWidth="1"/>
    <col min="4618" max="4618" width="8.7109375" style="4" customWidth="1"/>
    <col min="4619" max="4619" width="6.85546875" style="4" customWidth="1"/>
    <col min="4620" max="4620" width="8.85546875" style="4" customWidth="1"/>
    <col min="4621" max="4864" width="0" style="4" hidden="1" customWidth="1"/>
    <col min="4865" max="4865" width="5" style="4" customWidth="1"/>
    <col min="4866" max="4866" width="20.5703125" style="4" customWidth="1"/>
    <col min="4867" max="4867" width="10" style="4" customWidth="1"/>
    <col min="4868" max="4868" width="9" style="4" customWidth="1"/>
    <col min="4869" max="4869" width="8.5703125" style="4" customWidth="1"/>
    <col min="4870" max="4870" width="9.5703125" style="4" customWidth="1"/>
    <col min="4871" max="4871" width="8.85546875" style="4" customWidth="1"/>
    <col min="4872" max="4872" width="7.5703125" style="4" customWidth="1"/>
    <col min="4873" max="4873" width="8.140625" style="4" customWidth="1"/>
    <col min="4874" max="4874" width="8.7109375" style="4" customWidth="1"/>
    <col min="4875" max="4875" width="6.85546875" style="4" customWidth="1"/>
    <col min="4876" max="4876" width="8.85546875" style="4" customWidth="1"/>
    <col min="4877" max="5120" width="0" style="4" hidden="1" customWidth="1"/>
    <col min="5121" max="5121" width="5" style="4" customWidth="1"/>
    <col min="5122" max="5122" width="20.5703125" style="4" customWidth="1"/>
    <col min="5123" max="5123" width="10" style="4" customWidth="1"/>
    <col min="5124" max="5124" width="9" style="4" customWidth="1"/>
    <col min="5125" max="5125" width="8.5703125" style="4" customWidth="1"/>
    <col min="5126" max="5126" width="9.5703125" style="4" customWidth="1"/>
    <col min="5127" max="5127" width="8.85546875" style="4" customWidth="1"/>
    <col min="5128" max="5128" width="7.5703125" style="4" customWidth="1"/>
    <col min="5129" max="5129" width="8.140625" style="4" customWidth="1"/>
    <col min="5130" max="5130" width="8.7109375" style="4" customWidth="1"/>
    <col min="5131" max="5131" width="6.85546875" style="4" customWidth="1"/>
    <col min="5132" max="5132" width="8.85546875" style="4" customWidth="1"/>
    <col min="5133" max="5376" width="0" style="4" hidden="1" customWidth="1"/>
    <col min="5377" max="5377" width="5" style="4" customWidth="1"/>
    <col min="5378" max="5378" width="20.5703125" style="4" customWidth="1"/>
    <col min="5379" max="5379" width="10" style="4" customWidth="1"/>
    <col min="5380" max="5380" width="9" style="4" customWidth="1"/>
    <col min="5381" max="5381" width="8.5703125" style="4" customWidth="1"/>
    <col min="5382" max="5382" width="9.5703125" style="4" customWidth="1"/>
    <col min="5383" max="5383" width="8.85546875" style="4" customWidth="1"/>
    <col min="5384" max="5384" width="7.5703125" style="4" customWidth="1"/>
    <col min="5385" max="5385" width="8.140625" style="4" customWidth="1"/>
    <col min="5386" max="5386" width="8.7109375" style="4" customWidth="1"/>
    <col min="5387" max="5387" width="6.85546875" style="4" customWidth="1"/>
    <col min="5388" max="5388" width="8.85546875" style="4" customWidth="1"/>
    <col min="5389" max="5632" width="0" style="4" hidden="1" customWidth="1"/>
    <col min="5633" max="5633" width="5" style="4" customWidth="1"/>
    <col min="5634" max="5634" width="20.5703125" style="4" customWidth="1"/>
    <col min="5635" max="5635" width="10" style="4" customWidth="1"/>
    <col min="5636" max="5636" width="9" style="4" customWidth="1"/>
    <col min="5637" max="5637" width="8.5703125" style="4" customWidth="1"/>
    <col min="5638" max="5638" width="9.5703125" style="4" customWidth="1"/>
    <col min="5639" max="5639" width="8.85546875" style="4" customWidth="1"/>
    <col min="5640" max="5640" width="7.5703125" style="4" customWidth="1"/>
    <col min="5641" max="5641" width="8.140625" style="4" customWidth="1"/>
    <col min="5642" max="5642" width="8.7109375" style="4" customWidth="1"/>
    <col min="5643" max="5643" width="6.85546875" style="4" customWidth="1"/>
    <col min="5644" max="5644" width="8.85546875" style="4" customWidth="1"/>
    <col min="5645" max="5888" width="0" style="4" hidden="1" customWidth="1"/>
    <col min="5889" max="5889" width="5" style="4" customWidth="1"/>
    <col min="5890" max="5890" width="20.5703125" style="4" customWidth="1"/>
    <col min="5891" max="5891" width="10" style="4" customWidth="1"/>
    <col min="5892" max="5892" width="9" style="4" customWidth="1"/>
    <col min="5893" max="5893" width="8.5703125" style="4" customWidth="1"/>
    <col min="5894" max="5894" width="9.5703125" style="4" customWidth="1"/>
    <col min="5895" max="5895" width="8.85546875" style="4" customWidth="1"/>
    <col min="5896" max="5896" width="7.5703125" style="4" customWidth="1"/>
    <col min="5897" max="5897" width="8.140625" style="4" customWidth="1"/>
    <col min="5898" max="5898" width="8.7109375" style="4" customWidth="1"/>
    <col min="5899" max="5899" width="6.85546875" style="4" customWidth="1"/>
    <col min="5900" max="5900" width="8.85546875" style="4" customWidth="1"/>
    <col min="5901" max="6144" width="0" style="4" hidden="1" customWidth="1"/>
    <col min="6145" max="6145" width="5" style="4" customWidth="1"/>
    <col min="6146" max="6146" width="20.5703125" style="4" customWidth="1"/>
    <col min="6147" max="6147" width="10" style="4" customWidth="1"/>
    <col min="6148" max="6148" width="9" style="4" customWidth="1"/>
    <col min="6149" max="6149" width="8.5703125" style="4" customWidth="1"/>
    <col min="6150" max="6150" width="9.5703125" style="4" customWidth="1"/>
    <col min="6151" max="6151" width="8.85546875" style="4" customWidth="1"/>
    <col min="6152" max="6152" width="7.5703125" style="4" customWidth="1"/>
    <col min="6153" max="6153" width="8.140625" style="4" customWidth="1"/>
    <col min="6154" max="6154" width="8.7109375" style="4" customWidth="1"/>
    <col min="6155" max="6155" width="6.85546875" style="4" customWidth="1"/>
    <col min="6156" max="6156" width="8.85546875" style="4" customWidth="1"/>
    <col min="6157" max="6400" width="0" style="4" hidden="1" customWidth="1"/>
    <col min="6401" max="6401" width="5" style="4" customWidth="1"/>
    <col min="6402" max="6402" width="20.5703125" style="4" customWidth="1"/>
    <col min="6403" max="6403" width="10" style="4" customWidth="1"/>
    <col min="6404" max="6404" width="9" style="4" customWidth="1"/>
    <col min="6405" max="6405" width="8.5703125" style="4" customWidth="1"/>
    <col min="6406" max="6406" width="9.5703125" style="4" customWidth="1"/>
    <col min="6407" max="6407" width="8.85546875" style="4" customWidth="1"/>
    <col min="6408" max="6408" width="7.5703125" style="4" customWidth="1"/>
    <col min="6409" max="6409" width="8.140625" style="4" customWidth="1"/>
    <col min="6410" max="6410" width="8.7109375" style="4" customWidth="1"/>
    <col min="6411" max="6411" width="6.85546875" style="4" customWidth="1"/>
    <col min="6412" max="6412" width="8.85546875" style="4" customWidth="1"/>
    <col min="6413" max="6656" width="0" style="4" hidden="1" customWidth="1"/>
    <col min="6657" max="6657" width="5" style="4" customWidth="1"/>
    <col min="6658" max="6658" width="20.5703125" style="4" customWidth="1"/>
    <col min="6659" max="6659" width="10" style="4" customWidth="1"/>
    <col min="6660" max="6660" width="9" style="4" customWidth="1"/>
    <col min="6661" max="6661" width="8.5703125" style="4" customWidth="1"/>
    <col min="6662" max="6662" width="9.5703125" style="4" customWidth="1"/>
    <col min="6663" max="6663" width="8.85546875" style="4" customWidth="1"/>
    <col min="6664" max="6664" width="7.5703125" style="4" customWidth="1"/>
    <col min="6665" max="6665" width="8.140625" style="4" customWidth="1"/>
    <col min="6666" max="6666" width="8.7109375" style="4" customWidth="1"/>
    <col min="6667" max="6667" width="6.85546875" style="4" customWidth="1"/>
    <col min="6668" max="6668" width="8.85546875" style="4" customWidth="1"/>
    <col min="6669" max="6912" width="0" style="4" hidden="1" customWidth="1"/>
    <col min="6913" max="6913" width="5" style="4" customWidth="1"/>
    <col min="6914" max="6914" width="20.5703125" style="4" customWidth="1"/>
    <col min="6915" max="6915" width="10" style="4" customWidth="1"/>
    <col min="6916" max="6916" width="9" style="4" customWidth="1"/>
    <col min="6917" max="6917" width="8.5703125" style="4" customWidth="1"/>
    <col min="6918" max="6918" width="9.5703125" style="4" customWidth="1"/>
    <col min="6919" max="6919" width="8.85546875" style="4" customWidth="1"/>
    <col min="6920" max="6920" width="7.5703125" style="4" customWidth="1"/>
    <col min="6921" max="6921" width="8.140625" style="4" customWidth="1"/>
    <col min="6922" max="6922" width="8.7109375" style="4" customWidth="1"/>
    <col min="6923" max="6923" width="6.85546875" style="4" customWidth="1"/>
    <col min="6924" max="6924" width="8.85546875" style="4" customWidth="1"/>
    <col min="6925" max="7168" width="0" style="4" hidden="1" customWidth="1"/>
    <col min="7169" max="7169" width="5" style="4" customWidth="1"/>
    <col min="7170" max="7170" width="20.5703125" style="4" customWidth="1"/>
    <col min="7171" max="7171" width="10" style="4" customWidth="1"/>
    <col min="7172" max="7172" width="9" style="4" customWidth="1"/>
    <col min="7173" max="7173" width="8.5703125" style="4" customWidth="1"/>
    <col min="7174" max="7174" width="9.5703125" style="4" customWidth="1"/>
    <col min="7175" max="7175" width="8.85546875" style="4" customWidth="1"/>
    <col min="7176" max="7176" width="7.5703125" style="4" customWidth="1"/>
    <col min="7177" max="7177" width="8.140625" style="4" customWidth="1"/>
    <col min="7178" max="7178" width="8.7109375" style="4" customWidth="1"/>
    <col min="7179" max="7179" width="6.85546875" style="4" customWidth="1"/>
    <col min="7180" max="7180" width="8.85546875" style="4" customWidth="1"/>
    <col min="7181" max="7424" width="0" style="4" hidden="1" customWidth="1"/>
    <col min="7425" max="7425" width="5" style="4" customWidth="1"/>
    <col min="7426" max="7426" width="20.5703125" style="4" customWidth="1"/>
    <col min="7427" max="7427" width="10" style="4" customWidth="1"/>
    <col min="7428" max="7428" width="9" style="4" customWidth="1"/>
    <col min="7429" max="7429" width="8.5703125" style="4" customWidth="1"/>
    <col min="7430" max="7430" width="9.5703125" style="4" customWidth="1"/>
    <col min="7431" max="7431" width="8.85546875" style="4" customWidth="1"/>
    <col min="7432" max="7432" width="7.5703125" style="4" customWidth="1"/>
    <col min="7433" max="7433" width="8.140625" style="4" customWidth="1"/>
    <col min="7434" max="7434" width="8.7109375" style="4" customWidth="1"/>
    <col min="7435" max="7435" width="6.85546875" style="4" customWidth="1"/>
    <col min="7436" max="7436" width="8.85546875" style="4" customWidth="1"/>
    <col min="7437" max="7680" width="0" style="4" hidden="1" customWidth="1"/>
    <col min="7681" max="7681" width="5" style="4" customWidth="1"/>
    <col min="7682" max="7682" width="20.5703125" style="4" customWidth="1"/>
    <col min="7683" max="7683" width="10" style="4" customWidth="1"/>
    <col min="7684" max="7684" width="9" style="4" customWidth="1"/>
    <col min="7685" max="7685" width="8.5703125" style="4" customWidth="1"/>
    <col min="7686" max="7686" width="9.5703125" style="4" customWidth="1"/>
    <col min="7687" max="7687" width="8.85546875" style="4" customWidth="1"/>
    <col min="7688" max="7688" width="7.5703125" style="4" customWidth="1"/>
    <col min="7689" max="7689" width="8.140625" style="4" customWidth="1"/>
    <col min="7690" max="7690" width="8.7109375" style="4" customWidth="1"/>
    <col min="7691" max="7691" width="6.85546875" style="4" customWidth="1"/>
    <col min="7692" max="7692" width="8.85546875" style="4" customWidth="1"/>
    <col min="7693" max="7936" width="0" style="4" hidden="1" customWidth="1"/>
    <col min="7937" max="7937" width="5" style="4" customWidth="1"/>
    <col min="7938" max="7938" width="20.5703125" style="4" customWidth="1"/>
    <col min="7939" max="7939" width="10" style="4" customWidth="1"/>
    <col min="7940" max="7940" width="9" style="4" customWidth="1"/>
    <col min="7941" max="7941" width="8.5703125" style="4" customWidth="1"/>
    <col min="7942" max="7942" width="9.5703125" style="4" customWidth="1"/>
    <col min="7943" max="7943" width="8.85546875" style="4" customWidth="1"/>
    <col min="7944" max="7944" width="7.5703125" style="4" customWidth="1"/>
    <col min="7945" max="7945" width="8.140625" style="4" customWidth="1"/>
    <col min="7946" max="7946" width="8.7109375" style="4" customWidth="1"/>
    <col min="7947" max="7947" width="6.85546875" style="4" customWidth="1"/>
    <col min="7948" max="7948" width="8.85546875" style="4" customWidth="1"/>
    <col min="7949" max="8192" width="0" style="4" hidden="1" customWidth="1"/>
    <col min="8193" max="8193" width="5" style="4" customWidth="1"/>
    <col min="8194" max="8194" width="20.5703125" style="4" customWidth="1"/>
    <col min="8195" max="8195" width="10" style="4" customWidth="1"/>
    <col min="8196" max="8196" width="9" style="4" customWidth="1"/>
    <col min="8197" max="8197" width="8.5703125" style="4" customWidth="1"/>
    <col min="8198" max="8198" width="9.5703125" style="4" customWidth="1"/>
    <col min="8199" max="8199" width="8.85546875" style="4" customWidth="1"/>
    <col min="8200" max="8200" width="7.5703125" style="4" customWidth="1"/>
    <col min="8201" max="8201" width="8.140625" style="4" customWidth="1"/>
    <col min="8202" max="8202" width="8.7109375" style="4" customWidth="1"/>
    <col min="8203" max="8203" width="6.85546875" style="4" customWidth="1"/>
    <col min="8204" max="8204" width="8.85546875" style="4" customWidth="1"/>
    <col min="8205" max="8448" width="0" style="4" hidden="1" customWidth="1"/>
    <col min="8449" max="8449" width="5" style="4" customWidth="1"/>
    <col min="8450" max="8450" width="20.5703125" style="4" customWidth="1"/>
    <col min="8451" max="8451" width="10" style="4" customWidth="1"/>
    <col min="8452" max="8452" width="9" style="4" customWidth="1"/>
    <col min="8453" max="8453" width="8.5703125" style="4" customWidth="1"/>
    <col min="8454" max="8454" width="9.5703125" style="4" customWidth="1"/>
    <col min="8455" max="8455" width="8.85546875" style="4" customWidth="1"/>
    <col min="8456" max="8456" width="7.5703125" style="4" customWidth="1"/>
    <col min="8457" max="8457" width="8.140625" style="4" customWidth="1"/>
    <col min="8458" max="8458" width="8.7109375" style="4" customWidth="1"/>
    <col min="8459" max="8459" width="6.85546875" style="4" customWidth="1"/>
    <col min="8460" max="8460" width="8.85546875" style="4" customWidth="1"/>
    <col min="8461" max="8704" width="0" style="4" hidden="1" customWidth="1"/>
    <col min="8705" max="8705" width="5" style="4" customWidth="1"/>
    <col min="8706" max="8706" width="20.5703125" style="4" customWidth="1"/>
    <col min="8707" max="8707" width="10" style="4" customWidth="1"/>
    <col min="8708" max="8708" width="9" style="4" customWidth="1"/>
    <col min="8709" max="8709" width="8.5703125" style="4" customWidth="1"/>
    <col min="8710" max="8710" width="9.5703125" style="4" customWidth="1"/>
    <col min="8711" max="8711" width="8.85546875" style="4" customWidth="1"/>
    <col min="8712" max="8712" width="7.5703125" style="4" customWidth="1"/>
    <col min="8713" max="8713" width="8.140625" style="4" customWidth="1"/>
    <col min="8714" max="8714" width="8.7109375" style="4" customWidth="1"/>
    <col min="8715" max="8715" width="6.85546875" style="4" customWidth="1"/>
    <col min="8716" max="8716" width="8.85546875" style="4" customWidth="1"/>
    <col min="8717" max="8960" width="0" style="4" hidden="1" customWidth="1"/>
    <col min="8961" max="8961" width="5" style="4" customWidth="1"/>
    <col min="8962" max="8962" width="20.5703125" style="4" customWidth="1"/>
    <col min="8963" max="8963" width="10" style="4" customWidth="1"/>
    <col min="8964" max="8964" width="9" style="4" customWidth="1"/>
    <col min="8965" max="8965" width="8.5703125" style="4" customWidth="1"/>
    <col min="8966" max="8966" width="9.5703125" style="4" customWidth="1"/>
    <col min="8967" max="8967" width="8.85546875" style="4" customWidth="1"/>
    <col min="8968" max="8968" width="7.5703125" style="4" customWidth="1"/>
    <col min="8969" max="8969" width="8.140625" style="4" customWidth="1"/>
    <col min="8970" max="8970" width="8.7109375" style="4" customWidth="1"/>
    <col min="8971" max="8971" width="6.85546875" style="4" customWidth="1"/>
    <col min="8972" max="8972" width="8.85546875" style="4" customWidth="1"/>
    <col min="8973" max="9216" width="0" style="4" hidden="1" customWidth="1"/>
    <col min="9217" max="9217" width="5" style="4" customWidth="1"/>
    <col min="9218" max="9218" width="20.5703125" style="4" customWidth="1"/>
    <col min="9219" max="9219" width="10" style="4" customWidth="1"/>
    <col min="9220" max="9220" width="9" style="4" customWidth="1"/>
    <col min="9221" max="9221" width="8.5703125" style="4" customWidth="1"/>
    <col min="9222" max="9222" width="9.5703125" style="4" customWidth="1"/>
    <col min="9223" max="9223" width="8.85546875" style="4" customWidth="1"/>
    <col min="9224" max="9224" width="7.5703125" style="4" customWidth="1"/>
    <col min="9225" max="9225" width="8.140625" style="4" customWidth="1"/>
    <col min="9226" max="9226" width="8.7109375" style="4" customWidth="1"/>
    <col min="9227" max="9227" width="6.85546875" style="4" customWidth="1"/>
    <col min="9228" max="9228" width="8.85546875" style="4" customWidth="1"/>
    <col min="9229" max="9472" width="0" style="4" hidden="1" customWidth="1"/>
    <col min="9473" max="9473" width="5" style="4" customWidth="1"/>
    <col min="9474" max="9474" width="20.5703125" style="4" customWidth="1"/>
    <col min="9475" max="9475" width="10" style="4" customWidth="1"/>
    <col min="9476" max="9476" width="9" style="4" customWidth="1"/>
    <col min="9477" max="9477" width="8.5703125" style="4" customWidth="1"/>
    <col min="9478" max="9478" width="9.5703125" style="4" customWidth="1"/>
    <col min="9479" max="9479" width="8.85546875" style="4" customWidth="1"/>
    <col min="9480" max="9480" width="7.5703125" style="4" customWidth="1"/>
    <col min="9481" max="9481" width="8.140625" style="4" customWidth="1"/>
    <col min="9482" max="9482" width="8.7109375" style="4" customWidth="1"/>
    <col min="9483" max="9483" width="6.85546875" style="4" customWidth="1"/>
    <col min="9484" max="9484" width="8.85546875" style="4" customWidth="1"/>
    <col min="9485" max="9728" width="0" style="4" hidden="1" customWidth="1"/>
    <col min="9729" max="9729" width="5" style="4" customWidth="1"/>
    <col min="9730" max="9730" width="20.5703125" style="4" customWidth="1"/>
    <col min="9731" max="9731" width="10" style="4" customWidth="1"/>
    <col min="9732" max="9732" width="9" style="4" customWidth="1"/>
    <col min="9733" max="9733" width="8.5703125" style="4" customWidth="1"/>
    <col min="9734" max="9734" width="9.5703125" style="4" customWidth="1"/>
    <col min="9735" max="9735" width="8.85546875" style="4" customWidth="1"/>
    <col min="9736" max="9736" width="7.5703125" style="4" customWidth="1"/>
    <col min="9737" max="9737" width="8.140625" style="4" customWidth="1"/>
    <col min="9738" max="9738" width="8.7109375" style="4" customWidth="1"/>
    <col min="9739" max="9739" width="6.85546875" style="4" customWidth="1"/>
    <col min="9740" max="9740" width="8.85546875" style="4" customWidth="1"/>
    <col min="9741" max="9984" width="0" style="4" hidden="1" customWidth="1"/>
    <col min="9985" max="9985" width="5" style="4" customWidth="1"/>
    <col min="9986" max="9986" width="20.5703125" style="4" customWidth="1"/>
    <col min="9987" max="9987" width="10" style="4" customWidth="1"/>
    <col min="9988" max="9988" width="9" style="4" customWidth="1"/>
    <col min="9989" max="9989" width="8.5703125" style="4" customWidth="1"/>
    <col min="9990" max="9990" width="9.5703125" style="4" customWidth="1"/>
    <col min="9991" max="9991" width="8.85546875" style="4" customWidth="1"/>
    <col min="9992" max="9992" width="7.5703125" style="4" customWidth="1"/>
    <col min="9993" max="9993" width="8.140625" style="4" customWidth="1"/>
    <col min="9994" max="9994" width="8.7109375" style="4" customWidth="1"/>
    <col min="9995" max="9995" width="6.85546875" style="4" customWidth="1"/>
    <col min="9996" max="9996" width="8.85546875" style="4" customWidth="1"/>
    <col min="9997" max="10240" width="0" style="4" hidden="1" customWidth="1"/>
    <col min="10241" max="10241" width="5" style="4" customWidth="1"/>
    <col min="10242" max="10242" width="20.5703125" style="4" customWidth="1"/>
    <col min="10243" max="10243" width="10" style="4" customWidth="1"/>
    <col min="10244" max="10244" width="9" style="4" customWidth="1"/>
    <col min="10245" max="10245" width="8.5703125" style="4" customWidth="1"/>
    <col min="10246" max="10246" width="9.5703125" style="4" customWidth="1"/>
    <col min="10247" max="10247" width="8.85546875" style="4" customWidth="1"/>
    <col min="10248" max="10248" width="7.5703125" style="4" customWidth="1"/>
    <col min="10249" max="10249" width="8.140625" style="4" customWidth="1"/>
    <col min="10250" max="10250" width="8.7109375" style="4" customWidth="1"/>
    <col min="10251" max="10251" width="6.85546875" style="4" customWidth="1"/>
    <col min="10252" max="10252" width="8.85546875" style="4" customWidth="1"/>
    <col min="10253" max="10496" width="0" style="4" hidden="1" customWidth="1"/>
    <col min="10497" max="10497" width="5" style="4" customWidth="1"/>
    <col min="10498" max="10498" width="20.5703125" style="4" customWidth="1"/>
    <col min="10499" max="10499" width="10" style="4" customWidth="1"/>
    <col min="10500" max="10500" width="9" style="4" customWidth="1"/>
    <col min="10501" max="10501" width="8.5703125" style="4" customWidth="1"/>
    <col min="10502" max="10502" width="9.5703125" style="4" customWidth="1"/>
    <col min="10503" max="10503" width="8.85546875" style="4" customWidth="1"/>
    <col min="10504" max="10504" width="7.5703125" style="4" customWidth="1"/>
    <col min="10505" max="10505" width="8.140625" style="4" customWidth="1"/>
    <col min="10506" max="10506" width="8.7109375" style="4" customWidth="1"/>
    <col min="10507" max="10507" width="6.85546875" style="4" customWidth="1"/>
    <col min="10508" max="10508" width="8.85546875" style="4" customWidth="1"/>
    <col min="10509" max="10752" width="0" style="4" hidden="1" customWidth="1"/>
    <col min="10753" max="10753" width="5" style="4" customWidth="1"/>
    <col min="10754" max="10754" width="20.5703125" style="4" customWidth="1"/>
    <col min="10755" max="10755" width="10" style="4" customWidth="1"/>
    <col min="10756" max="10756" width="9" style="4" customWidth="1"/>
    <col min="10757" max="10757" width="8.5703125" style="4" customWidth="1"/>
    <col min="10758" max="10758" width="9.5703125" style="4" customWidth="1"/>
    <col min="10759" max="10759" width="8.85546875" style="4" customWidth="1"/>
    <col min="10760" max="10760" width="7.5703125" style="4" customWidth="1"/>
    <col min="10761" max="10761" width="8.140625" style="4" customWidth="1"/>
    <col min="10762" max="10762" width="8.7109375" style="4" customWidth="1"/>
    <col min="10763" max="10763" width="6.85546875" style="4" customWidth="1"/>
    <col min="10764" max="10764" width="8.85546875" style="4" customWidth="1"/>
    <col min="10765" max="11008" width="0" style="4" hidden="1" customWidth="1"/>
    <col min="11009" max="11009" width="5" style="4" customWidth="1"/>
    <col min="11010" max="11010" width="20.5703125" style="4" customWidth="1"/>
    <col min="11011" max="11011" width="10" style="4" customWidth="1"/>
    <col min="11012" max="11012" width="9" style="4" customWidth="1"/>
    <col min="11013" max="11013" width="8.5703125" style="4" customWidth="1"/>
    <col min="11014" max="11014" width="9.5703125" style="4" customWidth="1"/>
    <col min="11015" max="11015" width="8.85546875" style="4" customWidth="1"/>
    <col min="11016" max="11016" width="7.5703125" style="4" customWidth="1"/>
    <col min="11017" max="11017" width="8.140625" style="4" customWidth="1"/>
    <col min="11018" max="11018" width="8.7109375" style="4" customWidth="1"/>
    <col min="11019" max="11019" width="6.85546875" style="4" customWidth="1"/>
    <col min="11020" max="11020" width="8.85546875" style="4" customWidth="1"/>
    <col min="11021" max="11264" width="0" style="4" hidden="1" customWidth="1"/>
    <col min="11265" max="11265" width="5" style="4" customWidth="1"/>
    <col min="11266" max="11266" width="20.5703125" style="4" customWidth="1"/>
    <col min="11267" max="11267" width="10" style="4" customWidth="1"/>
    <col min="11268" max="11268" width="9" style="4" customWidth="1"/>
    <col min="11269" max="11269" width="8.5703125" style="4" customWidth="1"/>
    <col min="11270" max="11270" width="9.5703125" style="4" customWidth="1"/>
    <col min="11271" max="11271" width="8.85546875" style="4" customWidth="1"/>
    <col min="11272" max="11272" width="7.5703125" style="4" customWidth="1"/>
    <col min="11273" max="11273" width="8.140625" style="4" customWidth="1"/>
    <col min="11274" max="11274" width="8.7109375" style="4" customWidth="1"/>
    <col min="11275" max="11275" width="6.85546875" style="4" customWidth="1"/>
    <col min="11276" max="11276" width="8.85546875" style="4" customWidth="1"/>
    <col min="11277" max="11520" width="0" style="4" hidden="1" customWidth="1"/>
    <col min="11521" max="11521" width="5" style="4" customWidth="1"/>
    <col min="11522" max="11522" width="20.5703125" style="4" customWidth="1"/>
    <col min="11523" max="11523" width="10" style="4" customWidth="1"/>
    <col min="11524" max="11524" width="9" style="4" customWidth="1"/>
    <col min="11525" max="11525" width="8.5703125" style="4" customWidth="1"/>
    <col min="11526" max="11526" width="9.5703125" style="4" customWidth="1"/>
    <col min="11527" max="11527" width="8.85546875" style="4" customWidth="1"/>
    <col min="11528" max="11528" width="7.5703125" style="4" customWidth="1"/>
    <col min="11529" max="11529" width="8.140625" style="4" customWidth="1"/>
    <col min="11530" max="11530" width="8.7109375" style="4" customWidth="1"/>
    <col min="11531" max="11531" width="6.85546875" style="4" customWidth="1"/>
    <col min="11532" max="11532" width="8.85546875" style="4" customWidth="1"/>
    <col min="11533" max="11776" width="0" style="4" hidden="1" customWidth="1"/>
    <col min="11777" max="11777" width="5" style="4" customWidth="1"/>
    <col min="11778" max="11778" width="20.5703125" style="4" customWidth="1"/>
    <col min="11779" max="11779" width="10" style="4" customWidth="1"/>
    <col min="11780" max="11780" width="9" style="4" customWidth="1"/>
    <col min="11781" max="11781" width="8.5703125" style="4" customWidth="1"/>
    <col min="11782" max="11782" width="9.5703125" style="4" customWidth="1"/>
    <col min="11783" max="11783" width="8.85546875" style="4" customWidth="1"/>
    <col min="11784" max="11784" width="7.5703125" style="4" customWidth="1"/>
    <col min="11785" max="11785" width="8.140625" style="4" customWidth="1"/>
    <col min="11786" max="11786" width="8.7109375" style="4" customWidth="1"/>
    <col min="11787" max="11787" width="6.85546875" style="4" customWidth="1"/>
    <col min="11788" max="11788" width="8.85546875" style="4" customWidth="1"/>
    <col min="11789" max="12032" width="0" style="4" hidden="1" customWidth="1"/>
    <col min="12033" max="12033" width="5" style="4" customWidth="1"/>
    <col min="12034" max="12034" width="20.5703125" style="4" customWidth="1"/>
    <col min="12035" max="12035" width="10" style="4" customWidth="1"/>
    <col min="12036" max="12036" width="9" style="4" customWidth="1"/>
    <col min="12037" max="12037" width="8.5703125" style="4" customWidth="1"/>
    <col min="12038" max="12038" width="9.5703125" style="4" customWidth="1"/>
    <col min="12039" max="12039" width="8.85546875" style="4" customWidth="1"/>
    <col min="12040" max="12040" width="7.5703125" style="4" customWidth="1"/>
    <col min="12041" max="12041" width="8.140625" style="4" customWidth="1"/>
    <col min="12042" max="12042" width="8.7109375" style="4" customWidth="1"/>
    <col min="12043" max="12043" width="6.85546875" style="4" customWidth="1"/>
    <col min="12044" max="12044" width="8.85546875" style="4" customWidth="1"/>
    <col min="12045" max="12288" width="0" style="4" hidden="1" customWidth="1"/>
    <col min="12289" max="12289" width="5" style="4" customWidth="1"/>
    <col min="12290" max="12290" width="20.5703125" style="4" customWidth="1"/>
    <col min="12291" max="12291" width="10" style="4" customWidth="1"/>
    <col min="12292" max="12292" width="9" style="4" customWidth="1"/>
    <col min="12293" max="12293" width="8.5703125" style="4" customWidth="1"/>
    <col min="12294" max="12294" width="9.5703125" style="4" customWidth="1"/>
    <col min="12295" max="12295" width="8.85546875" style="4" customWidth="1"/>
    <col min="12296" max="12296" width="7.5703125" style="4" customWidth="1"/>
    <col min="12297" max="12297" width="8.140625" style="4" customWidth="1"/>
    <col min="12298" max="12298" width="8.7109375" style="4" customWidth="1"/>
    <col min="12299" max="12299" width="6.85546875" style="4" customWidth="1"/>
    <col min="12300" max="12300" width="8.85546875" style="4" customWidth="1"/>
    <col min="12301" max="12544" width="0" style="4" hidden="1" customWidth="1"/>
    <col min="12545" max="12545" width="5" style="4" customWidth="1"/>
    <col min="12546" max="12546" width="20.5703125" style="4" customWidth="1"/>
    <col min="12547" max="12547" width="10" style="4" customWidth="1"/>
    <col min="12548" max="12548" width="9" style="4" customWidth="1"/>
    <col min="12549" max="12549" width="8.5703125" style="4" customWidth="1"/>
    <col min="12550" max="12550" width="9.5703125" style="4" customWidth="1"/>
    <col min="12551" max="12551" width="8.85546875" style="4" customWidth="1"/>
    <col min="12552" max="12552" width="7.5703125" style="4" customWidth="1"/>
    <col min="12553" max="12553" width="8.140625" style="4" customWidth="1"/>
    <col min="12554" max="12554" width="8.7109375" style="4" customWidth="1"/>
    <col min="12555" max="12555" width="6.85546875" style="4" customWidth="1"/>
    <col min="12556" max="12556" width="8.85546875" style="4" customWidth="1"/>
    <col min="12557" max="12800" width="0" style="4" hidden="1" customWidth="1"/>
    <col min="12801" max="12801" width="5" style="4" customWidth="1"/>
    <col min="12802" max="12802" width="20.5703125" style="4" customWidth="1"/>
    <col min="12803" max="12803" width="10" style="4" customWidth="1"/>
    <col min="12804" max="12804" width="9" style="4" customWidth="1"/>
    <col min="12805" max="12805" width="8.5703125" style="4" customWidth="1"/>
    <col min="12806" max="12806" width="9.5703125" style="4" customWidth="1"/>
    <col min="12807" max="12807" width="8.85546875" style="4" customWidth="1"/>
    <col min="12808" max="12808" width="7.5703125" style="4" customWidth="1"/>
    <col min="12809" max="12809" width="8.140625" style="4" customWidth="1"/>
    <col min="12810" max="12810" width="8.7109375" style="4" customWidth="1"/>
    <col min="12811" max="12811" width="6.85546875" style="4" customWidth="1"/>
    <col min="12812" max="12812" width="8.85546875" style="4" customWidth="1"/>
    <col min="12813" max="13056" width="0" style="4" hidden="1" customWidth="1"/>
    <col min="13057" max="13057" width="5" style="4" customWidth="1"/>
    <col min="13058" max="13058" width="20.5703125" style="4" customWidth="1"/>
    <col min="13059" max="13059" width="10" style="4" customWidth="1"/>
    <col min="13060" max="13060" width="9" style="4" customWidth="1"/>
    <col min="13061" max="13061" width="8.5703125" style="4" customWidth="1"/>
    <col min="13062" max="13062" width="9.5703125" style="4" customWidth="1"/>
    <col min="13063" max="13063" width="8.85546875" style="4" customWidth="1"/>
    <col min="13064" max="13064" width="7.5703125" style="4" customWidth="1"/>
    <col min="13065" max="13065" width="8.140625" style="4" customWidth="1"/>
    <col min="13066" max="13066" width="8.7109375" style="4" customWidth="1"/>
    <col min="13067" max="13067" width="6.85546875" style="4" customWidth="1"/>
    <col min="13068" max="13068" width="8.85546875" style="4" customWidth="1"/>
    <col min="13069" max="13312" width="0" style="4" hidden="1" customWidth="1"/>
    <col min="13313" max="13313" width="5" style="4" customWidth="1"/>
    <col min="13314" max="13314" width="20.5703125" style="4" customWidth="1"/>
    <col min="13315" max="13315" width="10" style="4" customWidth="1"/>
    <col min="13316" max="13316" width="9" style="4" customWidth="1"/>
    <col min="13317" max="13317" width="8.5703125" style="4" customWidth="1"/>
    <col min="13318" max="13318" width="9.5703125" style="4" customWidth="1"/>
    <col min="13319" max="13319" width="8.85546875" style="4" customWidth="1"/>
    <col min="13320" max="13320" width="7.5703125" style="4" customWidth="1"/>
    <col min="13321" max="13321" width="8.140625" style="4" customWidth="1"/>
    <col min="13322" max="13322" width="8.7109375" style="4" customWidth="1"/>
    <col min="13323" max="13323" width="6.85546875" style="4" customWidth="1"/>
    <col min="13324" max="13324" width="8.85546875" style="4" customWidth="1"/>
    <col min="13325" max="13568" width="0" style="4" hidden="1" customWidth="1"/>
    <col min="13569" max="13569" width="5" style="4" customWidth="1"/>
    <col min="13570" max="13570" width="20.5703125" style="4" customWidth="1"/>
    <col min="13571" max="13571" width="10" style="4" customWidth="1"/>
    <col min="13572" max="13572" width="9" style="4" customWidth="1"/>
    <col min="13573" max="13573" width="8.5703125" style="4" customWidth="1"/>
    <col min="13574" max="13574" width="9.5703125" style="4" customWidth="1"/>
    <col min="13575" max="13575" width="8.85546875" style="4" customWidth="1"/>
    <col min="13576" max="13576" width="7.5703125" style="4" customWidth="1"/>
    <col min="13577" max="13577" width="8.140625" style="4" customWidth="1"/>
    <col min="13578" max="13578" width="8.7109375" style="4" customWidth="1"/>
    <col min="13579" max="13579" width="6.85546875" style="4" customWidth="1"/>
    <col min="13580" max="13580" width="8.85546875" style="4" customWidth="1"/>
    <col min="13581" max="13824" width="0" style="4" hidden="1" customWidth="1"/>
    <col min="13825" max="13825" width="5" style="4" customWidth="1"/>
    <col min="13826" max="13826" width="20.5703125" style="4" customWidth="1"/>
    <col min="13827" max="13827" width="10" style="4" customWidth="1"/>
    <col min="13828" max="13828" width="9" style="4" customWidth="1"/>
    <col min="13829" max="13829" width="8.5703125" style="4" customWidth="1"/>
    <col min="13830" max="13830" width="9.5703125" style="4" customWidth="1"/>
    <col min="13831" max="13831" width="8.85546875" style="4" customWidth="1"/>
    <col min="13832" max="13832" width="7.5703125" style="4" customWidth="1"/>
    <col min="13833" max="13833" width="8.140625" style="4" customWidth="1"/>
    <col min="13834" max="13834" width="8.7109375" style="4" customWidth="1"/>
    <col min="13835" max="13835" width="6.85546875" style="4" customWidth="1"/>
    <col min="13836" max="13836" width="8.85546875" style="4" customWidth="1"/>
    <col min="13837" max="14080" width="0" style="4" hidden="1" customWidth="1"/>
    <col min="14081" max="14081" width="5" style="4" customWidth="1"/>
    <col min="14082" max="14082" width="20.5703125" style="4" customWidth="1"/>
    <col min="14083" max="14083" width="10" style="4" customWidth="1"/>
    <col min="14084" max="14084" width="9" style="4" customWidth="1"/>
    <col min="14085" max="14085" width="8.5703125" style="4" customWidth="1"/>
    <col min="14086" max="14086" width="9.5703125" style="4" customWidth="1"/>
    <col min="14087" max="14087" width="8.85546875" style="4" customWidth="1"/>
    <col min="14088" max="14088" width="7.5703125" style="4" customWidth="1"/>
    <col min="14089" max="14089" width="8.140625" style="4" customWidth="1"/>
    <col min="14090" max="14090" width="8.7109375" style="4" customWidth="1"/>
    <col min="14091" max="14091" width="6.85546875" style="4" customWidth="1"/>
    <col min="14092" max="14092" width="8.85546875" style="4" customWidth="1"/>
    <col min="14093" max="14336" width="0" style="4" hidden="1" customWidth="1"/>
    <col min="14337" max="14337" width="5" style="4" customWidth="1"/>
    <col min="14338" max="14338" width="20.5703125" style="4" customWidth="1"/>
    <col min="14339" max="14339" width="10" style="4" customWidth="1"/>
    <col min="14340" max="14340" width="9" style="4" customWidth="1"/>
    <col min="14341" max="14341" width="8.5703125" style="4" customWidth="1"/>
    <col min="14342" max="14342" width="9.5703125" style="4" customWidth="1"/>
    <col min="14343" max="14343" width="8.85546875" style="4" customWidth="1"/>
    <col min="14344" max="14344" width="7.5703125" style="4" customWidth="1"/>
    <col min="14345" max="14345" width="8.140625" style="4" customWidth="1"/>
    <col min="14346" max="14346" width="8.7109375" style="4" customWidth="1"/>
    <col min="14347" max="14347" width="6.85546875" style="4" customWidth="1"/>
    <col min="14348" max="14348" width="8.85546875" style="4" customWidth="1"/>
    <col min="14349" max="14592" width="0" style="4" hidden="1" customWidth="1"/>
    <col min="14593" max="14593" width="5" style="4" customWidth="1"/>
    <col min="14594" max="14594" width="20.5703125" style="4" customWidth="1"/>
    <col min="14595" max="14595" width="10" style="4" customWidth="1"/>
    <col min="14596" max="14596" width="9" style="4" customWidth="1"/>
    <col min="14597" max="14597" width="8.5703125" style="4" customWidth="1"/>
    <col min="14598" max="14598" width="9.5703125" style="4" customWidth="1"/>
    <col min="14599" max="14599" width="8.85546875" style="4" customWidth="1"/>
    <col min="14600" max="14600" width="7.5703125" style="4" customWidth="1"/>
    <col min="14601" max="14601" width="8.140625" style="4" customWidth="1"/>
    <col min="14602" max="14602" width="8.7109375" style="4" customWidth="1"/>
    <col min="14603" max="14603" width="6.85546875" style="4" customWidth="1"/>
    <col min="14604" max="14604" width="8.85546875" style="4" customWidth="1"/>
    <col min="14605" max="14848" width="0" style="4" hidden="1" customWidth="1"/>
    <col min="14849" max="14849" width="5" style="4" customWidth="1"/>
    <col min="14850" max="14850" width="20.5703125" style="4" customWidth="1"/>
    <col min="14851" max="14851" width="10" style="4" customWidth="1"/>
    <col min="14852" max="14852" width="9" style="4" customWidth="1"/>
    <col min="14853" max="14853" width="8.5703125" style="4" customWidth="1"/>
    <col min="14854" max="14854" width="9.5703125" style="4" customWidth="1"/>
    <col min="14855" max="14855" width="8.85546875" style="4" customWidth="1"/>
    <col min="14856" max="14856" width="7.5703125" style="4" customWidth="1"/>
    <col min="14857" max="14857" width="8.140625" style="4" customWidth="1"/>
    <col min="14858" max="14858" width="8.7109375" style="4" customWidth="1"/>
    <col min="14859" max="14859" width="6.85546875" style="4" customWidth="1"/>
    <col min="14860" max="14860" width="8.85546875" style="4" customWidth="1"/>
    <col min="14861" max="15104" width="0" style="4" hidden="1" customWidth="1"/>
    <col min="15105" max="15105" width="5" style="4" customWidth="1"/>
    <col min="15106" max="15106" width="20.5703125" style="4" customWidth="1"/>
    <col min="15107" max="15107" width="10" style="4" customWidth="1"/>
    <col min="15108" max="15108" width="9" style="4" customWidth="1"/>
    <col min="15109" max="15109" width="8.5703125" style="4" customWidth="1"/>
    <col min="15110" max="15110" width="9.5703125" style="4" customWidth="1"/>
    <col min="15111" max="15111" width="8.85546875" style="4" customWidth="1"/>
    <col min="15112" max="15112" width="7.5703125" style="4" customWidth="1"/>
    <col min="15113" max="15113" width="8.140625" style="4" customWidth="1"/>
    <col min="15114" max="15114" width="8.7109375" style="4" customWidth="1"/>
    <col min="15115" max="15115" width="6.85546875" style="4" customWidth="1"/>
    <col min="15116" max="15116" width="8.85546875" style="4" customWidth="1"/>
    <col min="15117" max="15360" width="0" style="4" hidden="1" customWidth="1"/>
    <col min="15361" max="15361" width="5" style="4" customWidth="1"/>
    <col min="15362" max="15362" width="20.5703125" style="4" customWidth="1"/>
    <col min="15363" max="15363" width="10" style="4" customWidth="1"/>
    <col min="15364" max="15364" width="9" style="4" customWidth="1"/>
    <col min="15365" max="15365" width="8.5703125" style="4" customWidth="1"/>
    <col min="15366" max="15366" width="9.5703125" style="4" customWidth="1"/>
    <col min="15367" max="15367" width="8.85546875" style="4" customWidth="1"/>
    <col min="15368" max="15368" width="7.5703125" style="4" customWidth="1"/>
    <col min="15369" max="15369" width="8.140625" style="4" customWidth="1"/>
    <col min="15370" max="15370" width="8.7109375" style="4" customWidth="1"/>
    <col min="15371" max="15371" width="6.85546875" style="4" customWidth="1"/>
    <col min="15372" max="15372" width="8.85546875" style="4" customWidth="1"/>
    <col min="15373" max="15616" width="0" style="4" hidden="1" customWidth="1"/>
    <col min="15617" max="15617" width="5" style="4" customWidth="1"/>
    <col min="15618" max="15618" width="20.5703125" style="4" customWidth="1"/>
    <col min="15619" max="15619" width="10" style="4" customWidth="1"/>
    <col min="15620" max="15620" width="9" style="4" customWidth="1"/>
    <col min="15621" max="15621" width="8.5703125" style="4" customWidth="1"/>
    <col min="15622" max="15622" width="9.5703125" style="4" customWidth="1"/>
    <col min="15623" max="15623" width="8.85546875" style="4" customWidth="1"/>
    <col min="15624" max="15624" width="7.5703125" style="4" customWidth="1"/>
    <col min="15625" max="15625" width="8.140625" style="4" customWidth="1"/>
    <col min="15626" max="15626" width="8.7109375" style="4" customWidth="1"/>
    <col min="15627" max="15627" width="6.85546875" style="4" customWidth="1"/>
    <col min="15628" max="15628" width="8.85546875" style="4" customWidth="1"/>
    <col min="15629" max="15872" width="0" style="4" hidden="1" customWidth="1"/>
    <col min="15873" max="15873" width="5" style="4" customWidth="1"/>
    <col min="15874" max="15874" width="20.5703125" style="4" customWidth="1"/>
    <col min="15875" max="15875" width="10" style="4" customWidth="1"/>
    <col min="15876" max="15876" width="9" style="4" customWidth="1"/>
    <col min="15877" max="15877" width="8.5703125" style="4" customWidth="1"/>
    <col min="15878" max="15878" width="9.5703125" style="4" customWidth="1"/>
    <col min="15879" max="15879" width="8.85546875" style="4" customWidth="1"/>
    <col min="15880" max="15880" width="7.5703125" style="4" customWidth="1"/>
    <col min="15881" max="15881" width="8.140625" style="4" customWidth="1"/>
    <col min="15882" max="15882" width="8.7109375" style="4" customWidth="1"/>
    <col min="15883" max="15883" width="6.85546875" style="4" customWidth="1"/>
    <col min="15884" max="15884" width="8.85546875" style="4" customWidth="1"/>
    <col min="15885" max="16128" width="0" style="4" hidden="1" customWidth="1"/>
    <col min="16129" max="16129" width="5" style="4" customWidth="1"/>
    <col min="16130" max="16130" width="20.5703125" style="4" customWidth="1"/>
    <col min="16131" max="16131" width="10" style="4" customWidth="1"/>
    <col min="16132" max="16132" width="9" style="4" customWidth="1"/>
    <col min="16133" max="16133" width="8.5703125" style="4" customWidth="1"/>
    <col min="16134" max="16134" width="9.5703125" style="4" customWidth="1"/>
    <col min="16135" max="16135" width="8.85546875" style="4" customWidth="1"/>
    <col min="16136" max="16136" width="7.5703125" style="4" customWidth="1"/>
    <col min="16137" max="16137" width="8.140625" style="4" customWidth="1"/>
    <col min="16138" max="16138" width="8.7109375" style="4" customWidth="1"/>
    <col min="16139" max="16139" width="6.85546875" style="4" customWidth="1"/>
    <col min="16140" max="16140" width="8.85546875" style="4" customWidth="1"/>
    <col min="16141" max="16384" width="0" style="4" hidden="1" customWidth="1"/>
  </cols>
  <sheetData>
    <row r="1" spans="1:258" s="1" customFormat="1" ht="58.5" customHeight="1">
      <c r="A1" s="5"/>
      <c r="B1" s="4"/>
      <c r="C1" s="4"/>
      <c r="D1" s="4"/>
      <c r="E1" s="4"/>
      <c r="F1" s="4"/>
      <c r="G1" s="4"/>
      <c r="H1" s="4"/>
      <c r="I1" s="92" t="s">
        <v>93</v>
      </c>
      <c r="J1" s="92"/>
      <c r="K1" s="92"/>
      <c r="L1" s="9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</row>
    <row r="2" spans="1:258" s="1" customFormat="1">
      <c r="A2" s="5"/>
      <c r="B2" s="4"/>
      <c r="C2" s="4"/>
      <c r="D2" s="4"/>
      <c r="E2" s="4"/>
      <c r="F2" s="4"/>
      <c r="G2" s="4"/>
      <c r="H2" s="4"/>
      <c r="I2" s="6"/>
      <c r="J2" s="5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</row>
    <row r="3" spans="1:258" s="1" customFormat="1" ht="11.25" customHeight="1">
      <c r="A3" s="92" t="s">
        <v>92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</row>
    <row r="4" spans="1:258" s="1" customFormat="1" ht="11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</row>
    <row r="5" spans="1:258" s="1" customFormat="1" ht="45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</row>
    <row r="6" spans="1:258" s="1" customFormat="1">
      <c r="A6" s="5"/>
      <c r="B6" s="4"/>
      <c r="C6" s="4"/>
      <c r="D6" s="4"/>
      <c r="E6" s="4"/>
      <c r="F6" s="4"/>
      <c r="G6" s="4"/>
      <c r="H6" s="4"/>
      <c r="I6" s="6"/>
      <c r="J6" s="5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</row>
    <row r="7" spans="1:258" s="2" customFormat="1" ht="42.75" customHeight="1">
      <c r="A7" s="84" t="s">
        <v>0</v>
      </c>
      <c r="B7" s="101" t="s">
        <v>1</v>
      </c>
      <c r="C7" s="84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93" t="s">
        <v>83</v>
      </c>
    </row>
    <row r="8" spans="1:258" s="2" customFormat="1" ht="72.75" customHeight="1">
      <c r="A8" s="84"/>
      <c r="B8" s="102"/>
      <c r="C8" s="36" t="s">
        <v>3</v>
      </c>
      <c r="D8" s="36" t="s">
        <v>4</v>
      </c>
      <c r="E8" s="36" t="s">
        <v>5</v>
      </c>
      <c r="F8" s="36" t="s">
        <v>6</v>
      </c>
      <c r="G8" s="36" t="s">
        <v>7</v>
      </c>
      <c r="H8" s="36" t="s">
        <v>8</v>
      </c>
      <c r="I8" s="36" t="s">
        <v>9</v>
      </c>
      <c r="J8" s="58" t="s">
        <v>10</v>
      </c>
      <c r="K8" s="37" t="s">
        <v>11</v>
      </c>
      <c r="L8" s="38" t="s">
        <v>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40"/>
      <c r="IW8" s="41" t="s">
        <v>82</v>
      </c>
      <c r="IX8" s="94"/>
    </row>
    <row r="9" spans="1:258" s="2" customFormat="1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59">
        <v>10</v>
      </c>
      <c r="K9" s="9">
        <v>11</v>
      </c>
      <c r="L9" s="44">
        <v>12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46"/>
      <c r="IW9" s="47">
        <v>13</v>
      </c>
      <c r="IX9" s="47">
        <v>14</v>
      </c>
    </row>
    <row r="10" spans="1:258" s="2" customFormat="1" ht="60">
      <c r="A10" s="7">
        <v>1</v>
      </c>
      <c r="B10" s="10" t="s">
        <v>13</v>
      </c>
      <c r="C10" s="11">
        <f>D10+E10+F10+G10+H10+I10+J10+K10+L10+IW10</f>
        <v>332481.97576000006</v>
      </c>
      <c r="D10" s="12">
        <f>D54+D68+D81+D93+D111+D126</f>
        <v>37325.5</v>
      </c>
      <c r="E10" s="12">
        <f>E54+E68+E81+E93+E111+E126</f>
        <v>32848.75</v>
      </c>
      <c r="F10" s="13">
        <f>F54+F68+F81+F93+F111+F126</f>
        <v>26691.760000000002</v>
      </c>
      <c r="G10" s="14">
        <f>G54+G68+G81+G93+G111+G126</f>
        <v>33748.525999999998</v>
      </c>
      <c r="H10" s="14">
        <f>H12+H13</f>
        <v>36355.603000000003</v>
      </c>
      <c r="I10" s="12">
        <f>I54+I68+I81+I93+I111+I126</f>
        <v>36458.996760000002</v>
      </c>
      <c r="J10" s="12">
        <f>J54+J68+J81+J93+J111+J126</f>
        <v>46573</v>
      </c>
      <c r="K10" s="11">
        <f>K54+K68+K81+K93+K111+K126</f>
        <v>27493.8</v>
      </c>
      <c r="L10" s="11">
        <f>L54+L68+L81+L93+L111+L126</f>
        <v>27493.02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9"/>
      <c r="IW10" s="11">
        <f>IW54+IW68+IW81+IW93+IW111+IW126</f>
        <v>27493.02</v>
      </c>
      <c r="IX10" s="17"/>
    </row>
    <row r="11" spans="1:258" s="2" customFormat="1" ht="30">
      <c r="A11" s="7">
        <v>2</v>
      </c>
      <c r="B11" s="10" t="s">
        <v>14</v>
      </c>
      <c r="C11" s="11">
        <f>D11+E11+F11+G11+H11+I11+J11</f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9"/>
      <c r="IW11" s="11">
        <v>0</v>
      </c>
      <c r="IX11" s="17"/>
    </row>
    <row r="12" spans="1:258" s="2" customFormat="1">
      <c r="A12" s="7">
        <v>3</v>
      </c>
      <c r="B12" s="10" t="s">
        <v>15</v>
      </c>
      <c r="C12" s="11">
        <f>D12+E12+F12+G12+H12+I12+J12</f>
        <v>36522.01</v>
      </c>
      <c r="D12" s="14">
        <f>D73+D76+D79</f>
        <v>23795.5</v>
      </c>
      <c r="E12" s="14">
        <f>E73+E76+E79</f>
        <v>11138.75</v>
      </c>
      <c r="F12" s="11">
        <v>1587.76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9"/>
      <c r="IW12" s="11">
        <v>0</v>
      </c>
      <c r="IX12" s="17"/>
    </row>
    <row r="13" spans="1:258" s="2" customFormat="1">
      <c r="A13" s="7">
        <v>4</v>
      </c>
      <c r="B13" s="10" t="s">
        <v>16</v>
      </c>
      <c r="C13" s="11">
        <f>D13+E13+F13+G13+H13+I13+J13+K13+L13+IW13</f>
        <v>295959.96575999999</v>
      </c>
      <c r="D13" s="14">
        <f>D54+D68+D74+D93+D111+D126</f>
        <v>13530</v>
      </c>
      <c r="E13" s="14">
        <v>21710</v>
      </c>
      <c r="F13" s="13">
        <f>F54+F68+F77+F93+F111+F126</f>
        <v>25104</v>
      </c>
      <c r="G13" s="14">
        <v>33748.525999999998</v>
      </c>
      <c r="H13" s="14">
        <f>H54+H68+H81+H93+H111+H126</f>
        <v>36355.603000000003</v>
      </c>
      <c r="I13" s="15">
        <f>I54+I68+I81+I93+I111+I126</f>
        <v>36458.996760000002</v>
      </c>
      <c r="J13" s="12">
        <v>46573</v>
      </c>
      <c r="K13" s="11">
        <f>K54+K68+K81+K93+K111+K126</f>
        <v>27493.8</v>
      </c>
      <c r="L13" s="11">
        <v>27493.02</v>
      </c>
      <c r="M13" s="50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9"/>
      <c r="IW13" s="11">
        <v>27493.02</v>
      </c>
      <c r="IX13" s="17"/>
    </row>
    <row r="14" spans="1:258" s="2" customFormat="1">
      <c r="A14" s="7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7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9"/>
      <c r="IW14" s="17"/>
      <c r="IX14" s="17"/>
    </row>
    <row r="15" spans="1:258" s="2" customFormat="1" ht="30">
      <c r="A15" s="7">
        <v>6</v>
      </c>
      <c r="B15" s="10" t="s">
        <v>17</v>
      </c>
      <c r="C15" s="11">
        <f>D15+E15+F15+G15+H15+I15+J15+K15+L15+IW15</f>
        <v>332481.97576000006</v>
      </c>
      <c r="D15" s="15">
        <v>37325.5</v>
      </c>
      <c r="E15" s="12">
        <v>32848.75</v>
      </c>
      <c r="F15" s="16">
        <f>F54+F68+F81+F93+F111+F126</f>
        <v>26691.760000000002</v>
      </c>
      <c r="G15" s="14">
        <f>G10</f>
        <v>33748.525999999998</v>
      </c>
      <c r="H15" s="14">
        <f>H18+H19</f>
        <v>36355.603000000003</v>
      </c>
      <c r="I15" s="15">
        <f>I54+I68+I81+I93+I111+I126</f>
        <v>36458.996760000002</v>
      </c>
      <c r="J15" s="15">
        <f>J10</f>
        <v>46573</v>
      </c>
      <c r="K15" s="11">
        <f>K54+K68+K81+K93+K111+K126</f>
        <v>27493.8</v>
      </c>
      <c r="L15" s="16">
        <v>27493.02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9"/>
      <c r="IW15" s="16">
        <v>27493.02</v>
      </c>
      <c r="IX15" s="17"/>
    </row>
    <row r="16" spans="1:258" s="2" customFormat="1">
      <c r="A16" s="7">
        <v>7</v>
      </c>
      <c r="B16" s="10" t="s">
        <v>18</v>
      </c>
      <c r="C16" s="17"/>
      <c r="D16" s="15"/>
      <c r="E16" s="17"/>
      <c r="F16" s="17"/>
      <c r="G16" s="17"/>
      <c r="H16" s="17"/>
      <c r="I16" s="17"/>
      <c r="J16" s="17"/>
      <c r="K16" s="11"/>
      <c r="L16" s="11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9"/>
      <c r="IW16" s="17"/>
      <c r="IX16" s="17"/>
    </row>
    <row r="17" spans="1:258" s="2" customFormat="1">
      <c r="A17" s="7">
        <v>8</v>
      </c>
      <c r="B17" s="10" t="s">
        <v>19</v>
      </c>
      <c r="C17" s="17"/>
      <c r="D17" s="17"/>
      <c r="E17" s="17"/>
      <c r="F17" s="17"/>
      <c r="G17" s="17"/>
      <c r="H17" s="17"/>
      <c r="I17" s="17"/>
      <c r="J17" s="17"/>
      <c r="K17" s="11"/>
      <c r="L17" s="11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9"/>
      <c r="IW17" s="17"/>
      <c r="IX17" s="17"/>
    </row>
    <row r="18" spans="1:258" s="2" customFormat="1">
      <c r="A18" s="7">
        <v>9</v>
      </c>
      <c r="B18" s="10" t="s">
        <v>15</v>
      </c>
      <c r="C18" s="11">
        <f>D18+E18+F18+G18+H18+I18+J18</f>
        <v>36522.01</v>
      </c>
      <c r="D18" s="14">
        <v>23795.5</v>
      </c>
      <c r="E18" s="15">
        <v>11138.75</v>
      </c>
      <c r="F18" s="16">
        <v>1587.76</v>
      </c>
      <c r="G18" s="11">
        <v>0</v>
      </c>
      <c r="H18" s="16">
        <v>0</v>
      </c>
      <c r="I18" s="16">
        <v>0</v>
      </c>
      <c r="J18" s="16">
        <v>0</v>
      </c>
      <c r="K18" s="11">
        <v>0</v>
      </c>
      <c r="L18" s="11">
        <v>0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9"/>
      <c r="IW18" s="16">
        <v>0</v>
      </c>
      <c r="IX18" s="17"/>
    </row>
    <row r="19" spans="1:258" s="2" customFormat="1">
      <c r="A19" s="7">
        <v>10</v>
      </c>
      <c r="B19" s="10" t="s">
        <v>16</v>
      </c>
      <c r="C19" s="11">
        <f>D19+E19+F19+G19+H19+I19+J19+K19+L19+IW19</f>
        <v>295959.96575999999</v>
      </c>
      <c r="D19" s="14">
        <v>13530</v>
      </c>
      <c r="E19" s="14">
        <v>21710</v>
      </c>
      <c r="F19" s="16">
        <f>F54+F68+F77+F93+F111+F126</f>
        <v>25104</v>
      </c>
      <c r="G19" s="15">
        <v>33748.525999999998</v>
      </c>
      <c r="H19" s="14">
        <f>H13</f>
        <v>36355.603000000003</v>
      </c>
      <c r="I19" s="15">
        <f>I54+I68+I81+I93+I111+I126</f>
        <v>36458.996760000002</v>
      </c>
      <c r="J19" s="15">
        <f>J54+J68+J81+J93+J111+J126</f>
        <v>46573</v>
      </c>
      <c r="K19" s="16">
        <v>27493.8</v>
      </c>
      <c r="L19" s="16">
        <v>27493.02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9"/>
      <c r="IW19" s="16">
        <v>27493.02</v>
      </c>
      <c r="IX19" s="17"/>
    </row>
    <row r="20" spans="1:258" s="2" customFormat="1" ht="21" customHeight="1">
      <c r="A20" s="7">
        <v>11</v>
      </c>
      <c r="B20" s="95" t="s">
        <v>84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7"/>
      <c r="IX20" s="17"/>
    </row>
    <row r="21" spans="1:258" s="2" customFormat="1" ht="21.75" customHeight="1">
      <c r="A21" s="7">
        <v>12</v>
      </c>
      <c r="B21" s="98" t="s">
        <v>20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17"/>
    </row>
    <row r="22" spans="1:258" s="2" customFormat="1">
      <c r="A22" s="7">
        <v>13</v>
      </c>
      <c r="B22" s="100" t="s">
        <v>21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51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51"/>
      <c r="IX22" s="17"/>
    </row>
    <row r="23" spans="1:258" s="2" customFormat="1" ht="90">
      <c r="A23" s="7">
        <v>14</v>
      </c>
      <c r="B23" s="10" t="s">
        <v>22</v>
      </c>
      <c r="C23" s="18">
        <f>D23+E23+F23+G23+H23+I23+J23+K23+L23+IW23</f>
        <v>756</v>
      </c>
      <c r="D23" s="18">
        <v>99</v>
      </c>
      <c r="E23" s="18">
        <v>99</v>
      </c>
      <c r="F23" s="18">
        <v>99</v>
      </c>
      <c r="G23" s="18">
        <v>99</v>
      </c>
      <c r="H23" s="18">
        <v>115</v>
      </c>
      <c r="I23" s="18">
        <v>120</v>
      </c>
      <c r="J23" s="60">
        <v>125</v>
      </c>
      <c r="K23" s="18">
        <v>0</v>
      </c>
      <c r="L23" s="18">
        <v>0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18">
        <v>0</v>
      </c>
      <c r="IX23" s="7">
        <v>9</v>
      </c>
    </row>
    <row r="24" spans="1:258" s="3" customFormat="1">
      <c r="A24" s="19">
        <v>15</v>
      </c>
      <c r="B24" s="21" t="s">
        <v>23</v>
      </c>
      <c r="C24" s="53">
        <f>D24+E24+F24+G24+H24+I24+J24+K24+L24+IW24</f>
        <v>756</v>
      </c>
      <c r="D24" s="53">
        <v>99</v>
      </c>
      <c r="E24" s="53">
        <v>99</v>
      </c>
      <c r="F24" s="53">
        <v>99</v>
      </c>
      <c r="G24" s="53">
        <v>99</v>
      </c>
      <c r="H24" s="53">
        <v>115</v>
      </c>
      <c r="I24" s="22">
        <v>120</v>
      </c>
      <c r="J24" s="61">
        <v>125</v>
      </c>
      <c r="K24" s="22">
        <v>0</v>
      </c>
      <c r="L24" s="22"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22">
        <v>0</v>
      </c>
      <c r="IX24" s="17"/>
    </row>
    <row r="25" spans="1:258" s="2" customFormat="1" ht="120">
      <c r="A25" s="7">
        <v>16</v>
      </c>
      <c r="B25" s="10" t="s">
        <v>24</v>
      </c>
      <c r="C25" s="20">
        <f>D25+E25+F25+G25+H25+I25+J25</f>
        <v>533.51400000000001</v>
      </c>
      <c r="D25" s="18">
        <v>85</v>
      </c>
      <c r="E25" s="18">
        <v>85</v>
      </c>
      <c r="F25" s="18">
        <v>80</v>
      </c>
      <c r="G25" s="18">
        <v>80</v>
      </c>
      <c r="H25" s="18">
        <v>94.563999999999993</v>
      </c>
      <c r="I25" s="18">
        <v>108.95</v>
      </c>
      <c r="J25" s="60">
        <v>0</v>
      </c>
      <c r="K25" s="32">
        <v>0</v>
      </c>
      <c r="L25" s="20">
        <v>0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20">
        <v>0</v>
      </c>
      <c r="IX25" s="7">
        <v>9</v>
      </c>
    </row>
    <row r="26" spans="1:258" s="2" customFormat="1">
      <c r="A26" s="7">
        <v>17</v>
      </c>
      <c r="B26" s="21" t="s">
        <v>23</v>
      </c>
      <c r="C26" s="22">
        <f>D26+E26+F26+G26+H26+I26+J26+K26+L26+IW26</f>
        <v>533.51400000000001</v>
      </c>
      <c r="D26" s="22">
        <v>85</v>
      </c>
      <c r="E26" s="22">
        <v>85</v>
      </c>
      <c r="F26" s="22">
        <v>80</v>
      </c>
      <c r="G26" s="22">
        <v>80</v>
      </c>
      <c r="H26" s="22">
        <v>94.563999999999993</v>
      </c>
      <c r="I26" s="22">
        <v>108.95</v>
      </c>
      <c r="J26" s="61">
        <v>0</v>
      </c>
      <c r="K26" s="33">
        <v>0</v>
      </c>
      <c r="L26" s="55"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5">
        <v>0</v>
      </c>
      <c r="IX26" s="17"/>
    </row>
    <row r="27" spans="1:258" s="2" customFormat="1" ht="75">
      <c r="A27" s="7">
        <v>18</v>
      </c>
      <c r="B27" s="10" t="s">
        <v>25</v>
      </c>
      <c r="C27" s="18">
        <f>D27+E27+F27+G27+H27+I27+J27</f>
        <v>255</v>
      </c>
      <c r="D27" s="18">
        <v>200</v>
      </c>
      <c r="E27" s="18">
        <v>0</v>
      </c>
      <c r="F27" s="18">
        <v>0</v>
      </c>
      <c r="G27" s="18">
        <v>0</v>
      </c>
      <c r="H27" s="18">
        <v>30</v>
      </c>
      <c r="I27" s="18">
        <v>25</v>
      </c>
      <c r="J27" s="60">
        <v>0</v>
      </c>
      <c r="K27" s="32">
        <v>0</v>
      </c>
      <c r="L27" s="20">
        <v>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20">
        <v>0</v>
      </c>
      <c r="IX27" s="7">
        <v>4</v>
      </c>
    </row>
    <row r="28" spans="1:258" s="2" customFormat="1">
      <c r="A28" s="7">
        <v>19</v>
      </c>
      <c r="B28" s="21" t="s">
        <v>23</v>
      </c>
      <c r="C28" s="22">
        <f>D28+E28+F28+G28+H28+I28+J28+K28+L28+IW28</f>
        <v>255</v>
      </c>
      <c r="D28" s="22">
        <v>200</v>
      </c>
      <c r="E28" s="22">
        <v>0</v>
      </c>
      <c r="F28" s="22">
        <v>0</v>
      </c>
      <c r="G28" s="22">
        <v>0</v>
      </c>
      <c r="H28" s="23">
        <v>30</v>
      </c>
      <c r="I28" s="22">
        <v>25</v>
      </c>
      <c r="J28" s="61">
        <v>0</v>
      </c>
      <c r="K28" s="22">
        <v>0</v>
      </c>
      <c r="L28" s="22">
        <v>0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22">
        <v>0</v>
      </c>
      <c r="IX28" s="17"/>
    </row>
    <row r="29" spans="1:258" s="2" customFormat="1" ht="60">
      <c r="A29" s="7">
        <v>20</v>
      </c>
      <c r="B29" s="10" t="s">
        <v>26</v>
      </c>
      <c r="C29" s="18">
        <f>D29+E29+F29+G29+H29+I29+J29+K29+L29+IW29</f>
        <v>653.96</v>
      </c>
      <c r="D29" s="18">
        <v>70</v>
      </c>
      <c r="E29" s="18">
        <v>134</v>
      </c>
      <c r="F29" s="18">
        <v>70</v>
      </c>
      <c r="G29" s="18">
        <v>70</v>
      </c>
      <c r="H29" s="18">
        <v>99</v>
      </c>
      <c r="I29" s="18">
        <v>102.96</v>
      </c>
      <c r="J29" s="61">
        <v>108</v>
      </c>
      <c r="K29" s="22">
        <v>0</v>
      </c>
      <c r="L29" s="22">
        <v>0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22">
        <v>0</v>
      </c>
      <c r="IX29" s="7">
        <v>5</v>
      </c>
    </row>
    <row r="30" spans="1:258" s="2" customFormat="1">
      <c r="A30" s="7">
        <v>21</v>
      </c>
      <c r="B30" s="21" t="s">
        <v>23</v>
      </c>
      <c r="C30" s="22">
        <f>D30+E30+F30+G30+H30+I30+J30+K30+L30+IW30</f>
        <v>653.96</v>
      </c>
      <c r="D30" s="22">
        <v>70</v>
      </c>
      <c r="E30" s="22">
        <v>134</v>
      </c>
      <c r="F30" s="22">
        <v>70</v>
      </c>
      <c r="G30" s="22">
        <v>70</v>
      </c>
      <c r="H30" s="22">
        <v>99</v>
      </c>
      <c r="I30" s="22">
        <v>102.96</v>
      </c>
      <c r="J30" s="61">
        <v>108</v>
      </c>
      <c r="K30" s="22">
        <v>0</v>
      </c>
      <c r="L30" s="22">
        <v>0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22">
        <v>0</v>
      </c>
      <c r="IX30" s="7"/>
    </row>
    <row r="31" spans="1:258" s="2" customFormat="1" ht="90">
      <c r="A31" s="7">
        <v>22</v>
      </c>
      <c r="B31" s="24" t="s">
        <v>27</v>
      </c>
      <c r="C31" s="18">
        <f>D31+E31+F31+G31+H31+I31+J31</f>
        <v>35</v>
      </c>
      <c r="D31" s="18">
        <v>35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60">
        <v>0</v>
      </c>
      <c r="K31" s="18">
        <v>0</v>
      </c>
      <c r="L31" s="18">
        <v>0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18">
        <v>0</v>
      </c>
      <c r="IX31" s="7">
        <v>6</v>
      </c>
    </row>
    <row r="32" spans="1:258" s="2" customFormat="1">
      <c r="A32" s="7">
        <v>23</v>
      </c>
      <c r="B32" s="21" t="s">
        <v>23</v>
      </c>
      <c r="C32" s="22">
        <f>+D32+E32+F32+G32+H32+I32+J32</f>
        <v>35</v>
      </c>
      <c r="D32" s="22">
        <v>35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61">
        <v>0</v>
      </c>
      <c r="K32" s="22">
        <v>0</v>
      </c>
      <c r="L32" s="22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22">
        <v>0</v>
      </c>
      <c r="IX32" s="7"/>
    </row>
    <row r="33" spans="1:258" s="2" customFormat="1" ht="90">
      <c r="A33" s="7">
        <v>24</v>
      </c>
      <c r="B33" s="10" t="s">
        <v>28</v>
      </c>
      <c r="C33" s="25">
        <f>D33+E33+F33+G33+H33+I33+J33+K33+L33+IW33</f>
        <v>269.56600000000003</v>
      </c>
      <c r="D33" s="25">
        <v>45</v>
      </c>
      <c r="E33" s="25">
        <v>58</v>
      </c>
      <c r="F33" s="25">
        <v>50</v>
      </c>
      <c r="G33" s="25">
        <v>30</v>
      </c>
      <c r="H33" s="25">
        <v>27.632000000000001</v>
      </c>
      <c r="I33" s="25">
        <v>28.934000000000001</v>
      </c>
      <c r="J33" s="60">
        <v>30</v>
      </c>
      <c r="K33" s="18">
        <v>0</v>
      </c>
      <c r="L33" s="18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18">
        <v>0</v>
      </c>
      <c r="IX33" s="7">
        <v>7</v>
      </c>
    </row>
    <row r="34" spans="1:258" s="2" customFormat="1">
      <c r="A34" s="7">
        <v>25</v>
      </c>
      <c r="B34" s="21" t="s">
        <v>23</v>
      </c>
      <c r="C34" s="22">
        <f>D34+E34+F34+G34+H34+I34+J34+K34+L34+IW34</f>
        <v>269.56600000000003</v>
      </c>
      <c r="D34" s="22">
        <v>45</v>
      </c>
      <c r="E34" s="22">
        <v>58</v>
      </c>
      <c r="F34" s="22">
        <v>50</v>
      </c>
      <c r="G34" s="26">
        <v>30</v>
      </c>
      <c r="H34" s="26">
        <v>27.632000000000001</v>
      </c>
      <c r="I34" s="26">
        <v>28.934000000000001</v>
      </c>
      <c r="J34" s="61">
        <v>30</v>
      </c>
      <c r="K34" s="22">
        <v>0</v>
      </c>
      <c r="L34" s="22">
        <v>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22">
        <v>0</v>
      </c>
      <c r="IX34" s="17"/>
    </row>
    <row r="35" spans="1:258" s="2" customFormat="1" ht="90">
      <c r="A35" s="7">
        <v>26</v>
      </c>
      <c r="B35" s="10" t="s">
        <v>29</v>
      </c>
      <c r="C35" s="18">
        <f>D35+E35+F35+G35+H35+I35+J35</f>
        <v>180</v>
      </c>
      <c r="D35" s="18">
        <v>180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60">
        <v>0</v>
      </c>
      <c r="K35" s="18">
        <v>0</v>
      </c>
      <c r="L35" s="18">
        <v>0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18">
        <v>0</v>
      </c>
      <c r="IX35" s="7">
        <v>8</v>
      </c>
    </row>
    <row r="36" spans="1:258" s="2" customFormat="1">
      <c r="A36" s="7">
        <v>27</v>
      </c>
      <c r="B36" s="21" t="s">
        <v>23</v>
      </c>
      <c r="C36" s="22">
        <f>+D36+E36+F36+G36+H36+I36+J36</f>
        <v>180</v>
      </c>
      <c r="D36" s="22">
        <v>180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61">
        <v>0</v>
      </c>
      <c r="K36" s="22">
        <v>0</v>
      </c>
      <c r="L36" s="22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22">
        <v>0</v>
      </c>
      <c r="IX36" s="17"/>
    </row>
    <row r="37" spans="1:258" s="2" customFormat="1" ht="409.5">
      <c r="A37" s="7">
        <v>28</v>
      </c>
      <c r="B37" s="10" t="s">
        <v>30</v>
      </c>
      <c r="C37" s="18">
        <f>D37+E37+F37+G37+H37+I37+J37+K37+L37+IW37</f>
        <v>9377.7659999999996</v>
      </c>
      <c r="D37" s="18">
        <v>762</v>
      </c>
      <c r="E37" s="18">
        <v>791</v>
      </c>
      <c r="F37" s="18">
        <v>1366.3389999999999</v>
      </c>
      <c r="G37" s="18">
        <v>2830</v>
      </c>
      <c r="H37" s="18">
        <v>1180.1510000000001</v>
      </c>
      <c r="I37" s="18">
        <v>1184.7560000000001</v>
      </c>
      <c r="J37" s="60">
        <v>1263.52</v>
      </c>
      <c r="K37" s="18">
        <v>0</v>
      </c>
      <c r="L37" s="18"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18">
        <v>0</v>
      </c>
      <c r="IX37" s="7">
        <v>8</v>
      </c>
    </row>
    <row r="38" spans="1:258" s="2" customFormat="1">
      <c r="A38" s="7">
        <v>29</v>
      </c>
      <c r="B38" s="21" t="s">
        <v>23</v>
      </c>
      <c r="C38" s="22">
        <f>D38+E38+F38+G38+H38+I38+J38+K38+L38+IW38</f>
        <v>9377.7659999999996</v>
      </c>
      <c r="D38" s="22">
        <v>762</v>
      </c>
      <c r="E38" s="22">
        <f>E37</f>
        <v>791</v>
      </c>
      <c r="F38" s="22">
        <v>1366.3389999999999</v>
      </c>
      <c r="G38" s="22">
        <v>2830</v>
      </c>
      <c r="H38" s="22">
        <v>1180.1510000000001</v>
      </c>
      <c r="I38" s="22">
        <v>1184.7560000000001</v>
      </c>
      <c r="J38" s="61">
        <v>1263.52</v>
      </c>
      <c r="K38" s="22">
        <v>0</v>
      </c>
      <c r="L38" s="22">
        <v>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22">
        <v>0</v>
      </c>
      <c r="IX38" s="17"/>
    </row>
    <row r="39" spans="1:258" s="2" customFormat="1">
      <c r="A39" s="7">
        <v>30</v>
      </c>
      <c r="B39" s="84" t="s">
        <v>31</v>
      </c>
      <c r="C39" s="84"/>
      <c r="D39" s="84"/>
      <c r="E39" s="84"/>
      <c r="F39" s="84"/>
      <c r="G39" s="84"/>
      <c r="H39" s="84"/>
      <c r="I39" s="84"/>
      <c r="J39" s="84"/>
      <c r="K39" s="84"/>
      <c r="L39" s="17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17"/>
      <c r="IX39" s="17"/>
    </row>
    <row r="40" spans="1:258" s="2" customFormat="1" ht="60">
      <c r="A40" s="7">
        <v>31</v>
      </c>
      <c r="B40" s="10" t="s">
        <v>32</v>
      </c>
      <c r="C40" s="27">
        <f>D40+E40+F40+G40++H40+I40+J40</f>
        <v>450</v>
      </c>
      <c r="D40" s="27">
        <v>350</v>
      </c>
      <c r="E40" s="27">
        <v>100</v>
      </c>
      <c r="F40" s="27">
        <v>0</v>
      </c>
      <c r="G40" s="27">
        <v>0</v>
      </c>
      <c r="H40" s="27">
        <v>0</v>
      </c>
      <c r="I40" s="27">
        <v>0</v>
      </c>
      <c r="J40" s="62">
        <v>0</v>
      </c>
      <c r="K40" s="18">
        <v>0</v>
      </c>
      <c r="L40" s="18">
        <v>0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18">
        <v>0</v>
      </c>
      <c r="IX40" s="7">
        <v>12</v>
      </c>
    </row>
    <row r="41" spans="1:258" s="2" customFormat="1">
      <c r="A41" s="7">
        <v>32</v>
      </c>
      <c r="B41" s="21" t="s">
        <v>23</v>
      </c>
      <c r="C41" s="22">
        <f>D41+E41+F41+G41+H41+I41+J41+K41+L41+IW41</f>
        <v>450</v>
      </c>
      <c r="D41" s="22">
        <v>350</v>
      </c>
      <c r="E41" s="22">
        <v>100</v>
      </c>
      <c r="F41" s="22">
        <v>0</v>
      </c>
      <c r="G41" s="22">
        <v>0</v>
      </c>
      <c r="H41" s="22">
        <v>0</v>
      </c>
      <c r="I41" s="22">
        <v>0</v>
      </c>
      <c r="J41" s="61">
        <v>0</v>
      </c>
      <c r="K41" s="22">
        <v>0</v>
      </c>
      <c r="L41" s="22">
        <v>0</v>
      </c>
      <c r="M41" s="22">
        <f>+M36+M35+M33</f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22">
        <v>0</v>
      </c>
      <c r="IX41" s="17"/>
    </row>
    <row r="42" spans="1:258" s="2" customFormat="1" ht="105">
      <c r="A42" s="7">
        <v>33</v>
      </c>
      <c r="B42" s="10" t="s">
        <v>33</v>
      </c>
      <c r="C42" s="18">
        <f>D42+E42+F42+G42+H42+I42+J42+K42+L42+IW42</f>
        <v>4155</v>
      </c>
      <c r="D42" s="18">
        <v>800</v>
      </c>
      <c r="E42" s="18">
        <v>699</v>
      </c>
      <c r="F42" s="18">
        <v>470</v>
      </c>
      <c r="G42" s="18">
        <v>500</v>
      </c>
      <c r="H42" s="18">
        <v>486</v>
      </c>
      <c r="I42" s="18">
        <v>500</v>
      </c>
      <c r="J42" s="60">
        <v>700</v>
      </c>
      <c r="K42" s="18">
        <v>0</v>
      </c>
      <c r="L42" s="18">
        <v>0</v>
      </c>
      <c r="M42" s="18">
        <f>+M37+M36+M34</f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18">
        <v>0</v>
      </c>
      <c r="IX42" s="7">
        <v>13</v>
      </c>
    </row>
    <row r="43" spans="1:258" s="2" customFormat="1">
      <c r="A43" s="7">
        <v>34</v>
      </c>
      <c r="B43" s="21" t="s">
        <v>23</v>
      </c>
      <c r="C43" s="22">
        <f>D43+E43+F43+G43+H43+I43+J43+K43+L43+IW43</f>
        <v>4155</v>
      </c>
      <c r="D43" s="22">
        <v>800</v>
      </c>
      <c r="E43" s="22">
        <v>699</v>
      </c>
      <c r="F43" s="22">
        <v>470</v>
      </c>
      <c r="G43" s="22">
        <v>500</v>
      </c>
      <c r="H43" s="23">
        <v>486</v>
      </c>
      <c r="I43" s="22">
        <v>500</v>
      </c>
      <c r="J43" s="61">
        <v>700</v>
      </c>
      <c r="K43" s="22">
        <v>0</v>
      </c>
      <c r="L43" s="22">
        <v>0</v>
      </c>
      <c r="M43" s="22">
        <f>+M38+M37+M35</f>
        <v>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22">
        <v>0</v>
      </c>
      <c r="IX43" s="17"/>
    </row>
    <row r="44" spans="1:258" s="2" customFormat="1" ht="75">
      <c r="A44" s="7">
        <v>35</v>
      </c>
      <c r="B44" s="10" t="s">
        <v>34</v>
      </c>
      <c r="C44" s="18">
        <f>D44+E44+F44+G44+H44+I44+J44</f>
        <v>300</v>
      </c>
      <c r="D44" s="18">
        <v>300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60">
        <v>0</v>
      </c>
      <c r="K44" s="18">
        <v>0</v>
      </c>
      <c r="L44" s="18">
        <v>0</v>
      </c>
      <c r="M44" s="18"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18">
        <v>0</v>
      </c>
      <c r="IX44" s="7">
        <v>13</v>
      </c>
    </row>
    <row r="45" spans="1:258" s="2" customFormat="1">
      <c r="A45" s="7">
        <v>36</v>
      </c>
      <c r="B45" s="21" t="s">
        <v>23</v>
      </c>
      <c r="C45" s="22">
        <f>+D45+E45+F45+G45+H45+I45+J45</f>
        <v>300</v>
      </c>
      <c r="D45" s="22">
        <v>300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61">
        <v>0</v>
      </c>
      <c r="K45" s="22">
        <v>0</v>
      </c>
      <c r="L45" s="22">
        <v>0</v>
      </c>
      <c r="M45" s="22">
        <f>+M40+M39+M37</f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22">
        <v>0</v>
      </c>
      <c r="IX45" s="17"/>
    </row>
    <row r="46" spans="1:258" s="2" customFormat="1">
      <c r="A46" s="7">
        <v>37</v>
      </c>
      <c r="B46" s="84" t="s">
        <v>35</v>
      </c>
      <c r="C46" s="84"/>
      <c r="D46" s="84"/>
      <c r="E46" s="84"/>
      <c r="F46" s="84"/>
      <c r="G46" s="84"/>
      <c r="H46" s="84"/>
      <c r="I46" s="84"/>
      <c r="J46" s="84"/>
      <c r="K46" s="84"/>
      <c r="L46" s="17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17"/>
      <c r="IX46" s="17"/>
    </row>
    <row r="47" spans="1:258" s="2" customFormat="1" ht="150">
      <c r="A47" s="7">
        <v>38</v>
      </c>
      <c r="B47" s="10" t="s">
        <v>36</v>
      </c>
      <c r="C47" s="22">
        <f>D47+E47+F47+G47+H47+I47+J47</f>
        <v>831.33299999999997</v>
      </c>
      <c r="D47" s="18">
        <v>50</v>
      </c>
      <c r="E47" s="18">
        <v>310</v>
      </c>
      <c r="F47" s="18">
        <v>198</v>
      </c>
      <c r="G47" s="18">
        <v>200</v>
      </c>
      <c r="H47" s="18">
        <v>73.332999999999998</v>
      </c>
      <c r="I47" s="18">
        <v>0</v>
      </c>
      <c r="J47" s="60">
        <v>0</v>
      </c>
      <c r="K47" s="18">
        <v>0</v>
      </c>
      <c r="L47" s="18">
        <v>0</v>
      </c>
      <c r="M47" s="18">
        <f>+M42+M41+M39</f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18">
        <v>0</v>
      </c>
      <c r="IX47" s="7">
        <v>15</v>
      </c>
    </row>
    <row r="48" spans="1:258" s="2" customFormat="1">
      <c r="A48" s="7">
        <v>39</v>
      </c>
      <c r="B48" s="21" t="s">
        <v>23</v>
      </c>
      <c r="C48" s="22">
        <f>D48+E48+F48+G48+H48+I48+J48+K48+L48+IW48</f>
        <v>831.33299999999997</v>
      </c>
      <c r="D48" s="22">
        <v>50</v>
      </c>
      <c r="E48" s="22">
        <v>310</v>
      </c>
      <c r="F48" s="22">
        <v>198</v>
      </c>
      <c r="G48" s="22">
        <v>200</v>
      </c>
      <c r="H48" s="22">
        <v>73.332999999999998</v>
      </c>
      <c r="I48" s="22">
        <v>0</v>
      </c>
      <c r="J48" s="61">
        <v>0</v>
      </c>
      <c r="K48" s="22">
        <v>0</v>
      </c>
      <c r="L48" s="22">
        <v>0</v>
      </c>
      <c r="M48" s="22">
        <f>+M43+M42+M40</f>
        <v>0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22">
        <v>0</v>
      </c>
      <c r="IX48" s="17"/>
    </row>
    <row r="49" spans="1:258" s="2" customFormat="1">
      <c r="A49" s="7">
        <v>40</v>
      </c>
      <c r="B49" s="84" t="s">
        <v>37</v>
      </c>
      <c r="C49" s="84"/>
      <c r="D49" s="84"/>
      <c r="E49" s="84"/>
      <c r="F49" s="84"/>
      <c r="G49" s="84"/>
      <c r="H49" s="84"/>
      <c r="I49" s="84"/>
      <c r="J49" s="84"/>
      <c r="K49" s="84"/>
      <c r="L49" s="17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17"/>
      <c r="IX49" s="17"/>
    </row>
    <row r="50" spans="1:258" s="2" customFormat="1" ht="60">
      <c r="A50" s="7">
        <v>41</v>
      </c>
      <c r="B50" s="10" t="s">
        <v>38</v>
      </c>
      <c r="C50" s="18">
        <f>D50+E50+F50+G50+H50+I50+J50+K50+L50+IW50</f>
        <v>2578.42</v>
      </c>
      <c r="D50" s="18">
        <v>0</v>
      </c>
      <c r="E50" s="18">
        <v>0</v>
      </c>
      <c r="F50" s="18">
        <v>620</v>
      </c>
      <c r="G50" s="18">
        <v>0</v>
      </c>
      <c r="H50" s="18">
        <v>390.37400000000002</v>
      </c>
      <c r="I50" s="18">
        <v>1068.046</v>
      </c>
      <c r="J50" s="60">
        <v>500</v>
      </c>
      <c r="K50" s="18">
        <v>0</v>
      </c>
      <c r="L50" s="18">
        <v>0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18">
        <v>0</v>
      </c>
      <c r="IX50" s="7">
        <v>10</v>
      </c>
    </row>
    <row r="51" spans="1:258" s="2" customFormat="1">
      <c r="A51" s="7">
        <v>42</v>
      </c>
      <c r="B51" s="21" t="s">
        <v>39</v>
      </c>
      <c r="C51" s="22">
        <f>D51+E51+F51+G51+H51+I51+J51+K51+L51+IW51</f>
        <v>2578.42</v>
      </c>
      <c r="D51" s="22">
        <v>0</v>
      </c>
      <c r="E51" s="22">
        <v>0</v>
      </c>
      <c r="F51" s="22">
        <v>620</v>
      </c>
      <c r="G51" s="22">
        <v>0</v>
      </c>
      <c r="H51" s="22">
        <v>390.37400000000002</v>
      </c>
      <c r="I51" s="22">
        <v>1068.046</v>
      </c>
      <c r="J51" s="61">
        <v>500</v>
      </c>
      <c r="K51" s="22">
        <v>0</v>
      </c>
      <c r="L51" s="22">
        <v>0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22">
        <v>0</v>
      </c>
      <c r="IX51" s="7"/>
    </row>
    <row r="52" spans="1:258" s="2" customFormat="1" ht="60">
      <c r="A52" s="7">
        <v>43</v>
      </c>
      <c r="B52" s="10" t="s">
        <v>40</v>
      </c>
      <c r="C52" s="22">
        <f>D52+E52+F52+G52+H52+I52+J52+K52+L52+IW52</f>
        <v>920.48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428</v>
      </c>
      <c r="J52" s="60">
        <v>492.48</v>
      </c>
      <c r="K52" s="18">
        <v>0</v>
      </c>
      <c r="L52" s="18">
        <v>0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18">
        <v>0</v>
      </c>
      <c r="IX52" s="7">
        <v>38</v>
      </c>
    </row>
    <row r="53" spans="1:258" s="2" customFormat="1">
      <c r="A53" s="7">
        <v>44</v>
      </c>
      <c r="B53" s="21" t="s">
        <v>39</v>
      </c>
      <c r="C53" s="22">
        <f>D53+E53+F53+G53+H53+I53+J53+K53+L53+IW53</f>
        <v>920.48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428</v>
      </c>
      <c r="J53" s="61">
        <v>492.48</v>
      </c>
      <c r="K53" s="22">
        <v>0</v>
      </c>
      <c r="L53" s="22">
        <v>0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22">
        <v>0</v>
      </c>
      <c r="IX53" s="17"/>
    </row>
    <row r="54" spans="1:258" s="2" customFormat="1" ht="28.5">
      <c r="A54" s="7">
        <v>45</v>
      </c>
      <c r="B54" s="34" t="s">
        <v>41</v>
      </c>
      <c r="C54" s="26">
        <f>D54+E54+F54+G54+H54+I54+J54+K54+L54+IW54</f>
        <v>21296.039000000001</v>
      </c>
      <c r="D54" s="26">
        <f>D48+D45+D43+D41+D38+D36+D34+D32+D30+D28+D26+D24</f>
        <v>2976</v>
      </c>
      <c r="E54" s="26">
        <f>E51+E48+E45+E43+E41+E38+E36+E34+E32+E30+E28+E26+E24</f>
        <v>2276</v>
      </c>
      <c r="F54" s="26">
        <v>2953.3389999999999</v>
      </c>
      <c r="G54" s="26">
        <f>G51+G48+G45+G45+G43+G41+G38+G36+G34+G32+G32+G30+G28+G26+G24</f>
        <v>3809</v>
      </c>
      <c r="H54" s="26">
        <f>H51+H48+H45+H43+H41+H38+H36+H34+H32+H30+H28+H26+H24</f>
        <v>2496.0540000000001</v>
      </c>
      <c r="I54" s="70">
        <f>I53+I51+I48+I45+I43+I38+I36+I34+I32+I30+I28+I26+I24</f>
        <v>3566.6460000000002</v>
      </c>
      <c r="J54" s="63">
        <f>J52+J50+J47+J44+J42+J37+J33+J31+J29+J27+J25+J25+J23</f>
        <v>3219</v>
      </c>
      <c r="K54" s="26">
        <v>0</v>
      </c>
      <c r="L54" s="26">
        <v>0</v>
      </c>
      <c r="M54" s="26">
        <f>+M49+M48+M46</f>
        <v>0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26">
        <v>0</v>
      </c>
      <c r="IX54" s="17"/>
    </row>
    <row r="55" spans="1:258" s="2" customFormat="1" ht="28.5" customHeight="1">
      <c r="A55" s="7">
        <v>46</v>
      </c>
      <c r="B55" s="84" t="s">
        <v>42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17"/>
    </row>
    <row r="56" spans="1:258" s="2" customFormat="1" ht="51.75" customHeight="1">
      <c r="A56" s="7">
        <v>47</v>
      </c>
      <c r="B56" s="107" t="s">
        <v>43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  <c r="IX56" s="109"/>
    </row>
    <row r="57" spans="1:258" s="2" customFormat="1" ht="17.25" customHeight="1">
      <c r="A57" s="7">
        <v>48</v>
      </c>
      <c r="B57" s="110" t="s">
        <v>44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  <c r="IP57" s="111"/>
      <c r="IQ57" s="111"/>
      <c r="IR57" s="111"/>
      <c r="IS57" s="111"/>
      <c r="IT57" s="111"/>
      <c r="IU57" s="111"/>
      <c r="IV57" s="111"/>
      <c r="IW57" s="111"/>
      <c r="IX57" s="112"/>
    </row>
    <row r="58" spans="1:258" s="2" customFormat="1" ht="60">
      <c r="A58" s="7">
        <v>49</v>
      </c>
      <c r="B58" s="10" t="s">
        <v>45</v>
      </c>
      <c r="C58" s="18">
        <f>D58+E58+F58+G58+H58+I58+J58</f>
        <v>4246.9019800000005</v>
      </c>
      <c r="D58" s="18">
        <v>684</v>
      </c>
      <c r="E58" s="18">
        <v>642.33000000000004</v>
      </c>
      <c r="F58" s="18">
        <v>652.33399999999995</v>
      </c>
      <c r="G58" s="18">
        <v>830.08100000000002</v>
      </c>
      <c r="H58" s="18">
        <v>487.54300000000001</v>
      </c>
      <c r="I58" s="18">
        <v>148.61398</v>
      </c>
      <c r="J58" s="60">
        <v>802</v>
      </c>
      <c r="K58" s="18">
        <v>0</v>
      </c>
      <c r="L58" s="18">
        <v>0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18">
        <v>0</v>
      </c>
      <c r="IX58" s="7">
        <v>18</v>
      </c>
    </row>
    <row r="59" spans="1:258" s="2" customFormat="1">
      <c r="A59" s="7">
        <v>50</v>
      </c>
      <c r="B59" s="21" t="s">
        <v>46</v>
      </c>
      <c r="C59" s="22">
        <f>D59+E59+F59+G59+H59+I59+J59</f>
        <v>4246.9019800000005</v>
      </c>
      <c r="D59" s="22">
        <v>684</v>
      </c>
      <c r="E59" s="22">
        <v>642.33000000000004</v>
      </c>
      <c r="F59" s="22">
        <v>652.33399999999995</v>
      </c>
      <c r="G59" s="22">
        <v>830.08100000000002</v>
      </c>
      <c r="H59" s="22">
        <v>487.54300000000001</v>
      </c>
      <c r="I59" s="22">
        <v>148.61398</v>
      </c>
      <c r="J59" s="61">
        <v>802</v>
      </c>
      <c r="K59" s="22">
        <v>0</v>
      </c>
      <c r="L59" s="22">
        <v>0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22">
        <v>0</v>
      </c>
      <c r="IX59" s="17"/>
    </row>
    <row r="60" spans="1:258" s="2" customFormat="1" ht="135">
      <c r="A60" s="7">
        <v>51</v>
      </c>
      <c r="B60" s="10" t="s">
        <v>85</v>
      </c>
      <c r="C60" s="18">
        <f>D60+E60+F60+G60+H60+I60+J60</f>
        <v>12.67</v>
      </c>
      <c r="D60" s="18">
        <v>0</v>
      </c>
      <c r="E60" s="18">
        <v>12.67</v>
      </c>
      <c r="F60" s="18">
        <v>0</v>
      </c>
      <c r="G60" s="18">
        <v>0</v>
      </c>
      <c r="H60" s="18">
        <v>0</v>
      </c>
      <c r="I60" s="18">
        <v>0</v>
      </c>
      <c r="J60" s="60">
        <v>0</v>
      </c>
      <c r="K60" s="18">
        <v>0</v>
      </c>
      <c r="L60" s="18">
        <v>0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18">
        <v>0</v>
      </c>
      <c r="IX60" s="7">
        <v>19</v>
      </c>
    </row>
    <row r="61" spans="1:258" s="2" customFormat="1">
      <c r="A61" s="7">
        <v>52</v>
      </c>
      <c r="B61" s="21" t="s">
        <v>46</v>
      </c>
      <c r="C61" s="22">
        <v>12.67</v>
      </c>
      <c r="D61" s="22">
        <v>0</v>
      </c>
      <c r="E61" s="22">
        <v>12.67</v>
      </c>
      <c r="F61" s="22">
        <v>0</v>
      </c>
      <c r="G61" s="22">
        <v>0</v>
      </c>
      <c r="H61" s="22">
        <v>0</v>
      </c>
      <c r="I61" s="22">
        <v>0</v>
      </c>
      <c r="J61" s="61">
        <v>0</v>
      </c>
      <c r="K61" s="22">
        <v>0</v>
      </c>
      <c r="L61" s="22">
        <v>0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22">
        <v>0</v>
      </c>
      <c r="IX61" s="7"/>
    </row>
    <row r="62" spans="1:258" s="2" customFormat="1" ht="75">
      <c r="A62" s="7">
        <v>53</v>
      </c>
      <c r="B62" s="10" t="s">
        <v>86</v>
      </c>
      <c r="C62" s="18">
        <f>D62+E62+F62+G62+H62+I62+J62</f>
        <v>112.98277999999999</v>
      </c>
      <c r="D62" s="18">
        <v>0</v>
      </c>
      <c r="E62" s="18">
        <v>0</v>
      </c>
      <c r="F62" s="18">
        <v>0</v>
      </c>
      <c r="G62" s="18">
        <v>53.5</v>
      </c>
      <c r="H62" s="18">
        <v>0</v>
      </c>
      <c r="I62" s="18">
        <v>59.482779999999998</v>
      </c>
      <c r="J62" s="60">
        <v>0</v>
      </c>
      <c r="K62" s="18">
        <v>0</v>
      </c>
      <c r="L62" s="18">
        <v>0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18">
        <v>0</v>
      </c>
      <c r="IX62" s="7">
        <v>20</v>
      </c>
    </row>
    <row r="63" spans="1:258" s="2" customFormat="1">
      <c r="A63" s="7">
        <v>54</v>
      </c>
      <c r="B63" s="21" t="s">
        <v>46</v>
      </c>
      <c r="C63" s="22">
        <f>D63+E63+F63+G63+H63+I63+J63</f>
        <v>112.98277999999999</v>
      </c>
      <c r="D63" s="22">
        <v>0</v>
      </c>
      <c r="E63" s="22">
        <v>0</v>
      </c>
      <c r="F63" s="22">
        <v>0</v>
      </c>
      <c r="G63" s="22">
        <v>53.5</v>
      </c>
      <c r="H63" s="22">
        <v>0</v>
      </c>
      <c r="I63" s="22">
        <v>59.482779999999998</v>
      </c>
      <c r="J63" s="61">
        <v>0</v>
      </c>
      <c r="K63" s="22">
        <v>0</v>
      </c>
      <c r="L63" s="22">
        <v>0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22">
        <v>0</v>
      </c>
      <c r="IX63" s="7"/>
    </row>
    <row r="64" spans="1:258" s="2" customFormat="1" ht="75">
      <c r="A64" s="7">
        <v>55</v>
      </c>
      <c r="B64" s="10" t="s">
        <v>87</v>
      </c>
      <c r="C64" s="18">
        <v>237.41900000000001</v>
      </c>
      <c r="D64" s="18">
        <v>0</v>
      </c>
      <c r="E64" s="18">
        <v>0</v>
      </c>
      <c r="F64" s="18">
        <v>0</v>
      </c>
      <c r="G64" s="18">
        <v>237.41900000000001</v>
      </c>
      <c r="H64" s="18">
        <v>0</v>
      </c>
      <c r="I64" s="18">
        <v>0</v>
      </c>
      <c r="J64" s="60">
        <v>0</v>
      </c>
      <c r="K64" s="18">
        <v>0</v>
      </c>
      <c r="L64" s="18">
        <v>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18">
        <v>0</v>
      </c>
      <c r="IX64" s="7">
        <v>21</v>
      </c>
    </row>
    <row r="65" spans="1:258" s="2" customFormat="1">
      <c r="A65" s="7">
        <v>56</v>
      </c>
      <c r="B65" s="21" t="s">
        <v>46</v>
      </c>
      <c r="C65" s="22">
        <v>237.41900000000001</v>
      </c>
      <c r="D65" s="22">
        <v>0</v>
      </c>
      <c r="E65" s="22">
        <v>0</v>
      </c>
      <c r="F65" s="22">
        <v>0</v>
      </c>
      <c r="G65" s="22">
        <v>237.41900000000001</v>
      </c>
      <c r="H65" s="22">
        <v>0</v>
      </c>
      <c r="I65" s="22">
        <v>0</v>
      </c>
      <c r="J65" s="61">
        <v>0</v>
      </c>
      <c r="K65" s="22">
        <v>0</v>
      </c>
      <c r="L65" s="22">
        <v>0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22">
        <v>0</v>
      </c>
      <c r="IX65" s="7"/>
    </row>
    <row r="66" spans="1:258" s="2" customFormat="1" ht="75">
      <c r="A66" s="7">
        <v>57</v>
      </c>
      <c r="B66" s="10" t="s">
        <v>47</v>
      </c>
      <c r="C66" s="18">
        <f>D66+E66+F66+G66+H66+I66+J66</f>
        <v>350</v>
      </c>
      <c r="D66" s="18">
        <v>0</v>
      </c>
      <c r="E66" s="18">
        <v>0</v>
      </c>
      <c r="F66" s="18">
        <v>0</v>
      </c>
      <c r="G66" s="18">
        <v>0</v>
      </c>
      <c r="H66" s="18">
        <v>160</v>
      </c>
      <c r="I66" s="18">
        <v>140</v>
      </c>
      <c r="J66" s="60">
        <v>50</v>
      </c>
      <c r="K66" s="18">
        <v>0</v>
      </c>
      <c r="L66" s="18">
        <v>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18">
        <v>0</v>
      </c>
      <c r="IX66" s="7">
        <v>22.23</v>
      </c>
    </row>
    <row r="67" spans="1:258" s="2" customFormat="1">
      <c r="A67" s="7">
        <v>58</v>
      </c>
      <c r="B67" s="21" t="s">
        <v>46</v>
      </c>
      <c r="C67" s="22">
        <f>D67+E67+F67+G67+H67+I67+J67</f>
        <v>350</v>
      </c>
      <c r="D67" s="22">
        <v>0</v>
      </c>
      <c r="E67" s="22">
        <v>0</v>
      </c>
      <c r="F67" s="22">
        <v>0</v>
      </c>
      <c r="G67" s="22">
        <v>0</v>
      </c>
      <c r="H67" s="22">
        <v>160</v>
      </c>
      <c r="I67" s="22">
        <v>140</v>
      </c>
      <c r="J67" s="61">
        <v>50</v>
      </c>
      <c r="K67" s="22">
        <v>0</v>
      </c>
      <c r="L67" s="22">
        <v>0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22">
        <v>0</v>
      </c>
      <c r="IX67" s="17"/>
    </row>
    <row r="68" spans="1:258" s="2" customFormat="1" ht="28.5">
      <c r="A68" s="7">
        <v>59</v>
      </c>
      <c r="B68" s="34" t="s">
        <v>48</v>
      </c>
      <c r="C68" s="26">
        <f>D68+E68+F68+G68+H68+I68+J68+K68+L68+IW68</f>
        <v>4959.9737599999999</v>
      </c>
      <c r="D68" s="26">
        <f>SUM(D59)</f>
        <v>684</v>
      </c>
      <c r="E68" s="26">
        <f>SUM(E59+E61)</f>
        <v>655</v>
      </c>
      <c r="F68" s="26">
        <v>652.33399999999995</v>
      </c>
      <c r="G68" s="26">
        <f>G64+G62+G59</f>
        <v>1121</v>
      </c>
      <c r="H68" s="26">
        <f>H67+H65+H63+H61+H59</f>
        <v>647.54300000000001</v>
      </c>
      <c r="I68" s="26">
        <f>I59+I61+I63+I65+I67</f>
        <v>348.09676000000002</v>
      </c>
      <c r="J68" s="63">
        <f>J67+J65+J63+J61+J59</f>
        <v>852</v>
      </c>
      <c r="K68" s="26">
        <v>0</v>
      </c>
      <c r="L68" s="26">
        <v>0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26">
        <v>0</v>
      </c>
      <c r="IX68" s="17"/>
    </row>
    <row r="69" spans="1:258" s="2" customFormat="1" ht="41.25" customHeight="1">
      <c r="A69" s="7">
        <v>60</v>
      </c>
      <c r="B69" s="84" t="s">
        <v>49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17"/>
    </row>
    <row r="70" spans="1:258" s="2" customFormat="1" ht="40.5" customHeight="1">
      <c r="A70" s="7">
        <v>61</v>
      </c>
      <c r="B70" s="85" t="s">
        <v>50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7"/>
      <c r="IX70" s="17"/>
    </row>
    <row r="71" spans="1:258" s="2" customFormat="1" ht="15" customHeight="1">
      <c r="A71" s="7">
        <v>62</v>
      </c>
      <c r="B71" s="78" t="s">
        <v>51</v>
      </c>
      <c r="C71" s="79"/>
      <c r="D71" s="79"/>
      <c r="E71" s="79"/>
      <c r="F71" s="79"/>
      <c r="G71" s="79"/>
      <c r="H71" s="79"/>
      <c r="I71" s="79"/>
      <c r="J71" s="79"/>
      <c r="K71" s="80"/>
      <c r="L71" s="17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17"/>
      <c r="IX71" s="17"/>
    </row>
    <row r="72" spans="1:258" s="2" customFormat="1" ht="165">
      <c r="A72" s="7">
        <v>63</v>
      </c>
      <c r="B72" s="10" t="s">
        <v>52</v>
      </c>
      <c r="C72" s="28">
        <f>C73+C74</f>
        <v>26679.5</v>
      </c>
      <c r="D72" s="28">
        <v>26679.5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64">
        <v>0</v>
      </c>
      <c r="K72" s="18">
        <v>0</v>
      </c>
      <c r="L72" s="18">
        <v>0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18">
        <v>0</v>
      </c>
      <c r="IX72" s="7">
        <v>26</v>
      </c>
    </row>
    <row r="73" spans="1:258" s="2" customFormat="1">
      <c r="A73" s="7">
        <v>64</v>
      </c>
      <c r="B73" s="21" t="s">
        <v>53</v>
      </c>
      <c r="C73" s="29">
        <f t="shared" ref="C73:C79" si="0">D73+E73+F73+G73+H73+I73+J73</f>
        <v>23795.5</v>
      </c>
      <c r="D73" s="29">
        <v>23795.5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65">
        <v>0</v>
      </c>
      <c r="K73" s="22">
        <v>0</v>
      </c>
      <c r="L73" s="22">
        <v>0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22">
        <v>0</v>
      </c>
      <c r="IX73" s="7"/>
    </row>
    <row r="74" spans="1:258" s="2" customFormat="1">
      <c r="A74" s="7">
        <v>65</v>
      </c>
      <c r="B74" s="21" t="s">
        <v>46</v>
      </c>
      <c r="C74" s="29">
        <f t="shared" si="0"/>
        <v>2884</v>
      </c>
      <c r="D74" s="29">
        <v>2884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65">
        <v>0</v>
      </c>
      <c r="K74" s="22">
        <v>0</v>
      </c>
      <c r="L74" s="22">
        <v>0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22">
        <v>0</v>
      </c>
      <c r="IX74" s="7"/>
    </row>
    <row r="75" spans="1:258" s="2" customFormat="1" ht="150">
      <c r="A75" s="7">
        <v>66</v>
      </c>
      <c r="B75" s="10" t="s">
        <v>54</v>
      </c>
      <c r="C75" s="28">
        <f t="shared" si="0"/>
        <v>57900.15</v>
      </c>
      <c r="D75" s="28">
        <v>0</v>
      </c>
      <c r="E75" s="28">
        <v>6219</v>
      </c>
      <c r="F75" s="28">
        <v>10607</v>
      </c>
      <c r="G75" s="28">
        <v>9754</v>
      </c>
      <c r="H75" s="28">
        <v>13303.65</v>
      </c>
      <c r="I75" s="28">
        <v>5093.5</v>
      </c>
      <c r="J75" s="64">
        <v>12923</v>
      </c>
      <c r="K75" s="18">
        <v>0</v>
      </c>
      <c r="L75" s="18">
        <v>0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18">
        <v>0</v>
      </c>
      <c r="IX75" s="7">
        <v>26</v>
      </c>
    </row>
    <row r="76" spans="1:258" s="2" customFormat="1">
      <c r="A76" s="7">
        <v>67</v>
      </c>
      <c r="B76" s="21" t="s">
        <v>15</v>
      </c>
      <c r="C76" s="29">
        <f t="shared" si="0"/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65">
        <v>0</v>
      </c>
      <c r="K76" s="22">
        <v>0</v>
      </c>
      <c r="L76" s="22">
        <v>0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22">
        <v>0</v>
      </c>
      <c r="IX76" s="17"/>
    </row>
    <row r="77" spans="1:258" s="2" customFormat="1">
      <c r="A77" s="7">
        <v>68</v>
      </c>
      <c r="B77" s="21" t="s">
        <v>46</v>
      </c>
      <c r="C77" s="29">
        <f>D77+E77+F77+G77+H77+I77+J77</f>
        <v>57900.15</v>
      </c>
      <c r="D77" s="29">
        <v>0</v>
      </c>
      <c r="E77" s="29">
        <v>6219</v>
      </c>
      <c r="F77" s="29">
        <v>10607</v>
      </c>
      <c r="G77" s="29">
        <v>9754</v>
      </c>
      <c r="H77" s="29">
        <v>13303.65</v>
      </c>
      <c r="I77" s="29">
        <v>5093.5</v>
      </c>
      <c r="J77" s="65">
        <v>12923</v>
      </c>
      <c r="K77" s="22">
        <v>0</v>
      </c>
      <c r="L77" s="22">
        <v>0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22">
        <v>0</v>
      </c>
      <c r="IX77" s="17"/>
    </row>
    <row r="78" spans="1:258" s="2" customFormat="1" ht="135">
      <c r="A78" s="7">
        <v>69</v>
      </c>
      <c r="B78" s="10" t="s">
        <v>55</v>
      </c>
      <c r="C78" s="28">
        <f t="shared" si="0"/>
        <v>13417.51</v>
      </c>
      <c r="D78" s="28">
        <v>0</v>
      </c>
      <c r="E78" s="28">
        <v>11829.75</v>
      </c>
      <c r="F78" s="28">
        <v>1587.76</v>
      </c>
      <c r="G78" s="28">
        <v>0</v>
      </c>
      <c r="H78" s="28">
        <v>0</v>
      </c>
      <c r="I78" s="28">
        <v>0</v>
      </c>
      <c r="J78" s="64">
        <v>0</v>
      </c>
      <c r="K78" s="18">
        <v>0</v>
      </c>
      <c r="L78" s="18">
        <v>0</v>
      </c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18">
        <v>0</v>
      </c>
      <c r="IX78" s="7">
        <v>26</v>
      </c>
    </row>
    <row r="79" spans="1:258" s="2" customFormat="1">
      <c r="A79" s="7">
        <v>70</v>
      </c>
      <c r="B79" s="21" t="s">
        <v>53</v>
      </c>
      <c r="C79" s="29">
        <f t="shared" si="0"/>
        <v>12726.51</v>
      </c>
      <c r="D79" s="29">
        <v>0</v>
      </c>
      <c r="E79" s="29">
        <v>11138.75</v>
      </c>
      <c r="F79" s="29">
        <v>1587.76</v>
      </c>
      <c r="G79" s="29">
        <v>0</v>
      </c>
      <c r="H79" s="29">
        <v>0</v>
      </c>
      <c r="I79" s="29">
        <v>0</v>
      </c>
      <c r="J79" s="65">
        <v>0</v>
      </c>
      <c r="K79" s="22">
        <v>0</v>
      </c>
      <c r="L79" s="22">
        <v>0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22">
        <v>0</v>
      </c>
      <c r="IX79" s="17"/>
    </row>
    <row r="80" spans="1:258" s="2" customFormat="1">
      <c r="A80" s="7">
        <v>71</v>
      </c>
      <c r="B80" s="21" t="s">
        <v>46</v>
      </c>
      <c r="C80" s="29">
        <f>+D80+E80+F80+G80+H80+I80+J80</f>
        <v>691</v>
      </c>
      <c r="D80" s="29">
        <v>0</v>
      </c>
      <c r="E80" s="29">
        <v>691</v>
      </c>
      <c r="F80" s="29">
        <v>0</v>
      </c>
      <c r="G80" s="29">
        <v>0</v>
      </c>
      <c r="H80" s="29">
        <v>0</v>
      </c>
      <c r="I80" s="29">
        <v>0</v>
      </c>
      <c r="J80" s="65">
        <v>0</v>
      </c>
      <c r="K80" s="22">
        <v>0</v>
      </c>
      <c r="L80" s="22">
        <v>0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22">
        <v>0</v>
      </c>
      <c r="IX80" s="17"/>
    </row>
    <row r="81" spans="1:258" s="2" customFormat="1" ht="28.5">
      <c r="A81" s="7">
        <v>72</v>
      </c>
      <c r="B81" s="34" t="s">
        <v>56</v>
      </c>
      <c r="C81" s="42">
        <f>D81+E81+F81+G81+H81+I81+J81+K81+L81+IW81</f>
        <v>97997.16</v>
      </c>
      <c r="D81" s="42">
        <f>+D72+D75+D78</f>
        <v>26679.5</v>
      </c>
      <c r="E81" s="42">
        <f>E80+E79+E77</f>
        <v>18048.75</v>
      </c>
      <c r="F81" s="42">
        <v>12194.76</v>
      </c>
      <c r="G81" s="42">
        <f>G80+G77+G74</f>
        <v>9754</v>
      </c>
      <c r="H81" s="42">
        <v>13303.65</v>
      </c>
      <c r="I81" s="42">
        <f>I73+I74+I76+I77+I79+I80</f>
        <v>5093.5</v>
      </c>
      <c r="J81" s="66">
        <f>J77+J74</f>
        <v>12923</v>
      </c>
      <c r="K81" s="26">
        <v>0</v>
      </c>
      <c r="L81" s="26">
        <v>0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26">
        <v>0</v>
      </c>
      <c r="IX81" s="17"/>
    </row>
    <row r="82" spans="1:258" s="2" customFormat="1" ht="37.5" customHeight="1">
      <c r="A82" s="7">
        <v>73</v>
      </c>
      <c r="B82" s="88" t="s">
        <v>57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  <c r="IW82" s="88"/>
      <c r="IX82" s="17"/>
    </row>
    <row r="83" spans="1:258" s="2" customFormat="1" ht="26.25" customHeight="1">
      <c r="A83" s="7">
        <v>74</v>
      </c>
      <c r="B83" s="85" t="s">
        <v>58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7"/>
      <c r="IX83" s="17"/>
    </row>
    <row r="84" spans="1:258" s="2" customFormat="1">
      <c r="A84" s="19">
        <v>75</v>
      </c>
      <c r="B84" s="99" t="s">
        <v>59</v>
      </c>
      <c r="C84" s="99"/>
      <c r="D84" s="99"/>
      <c r="E84" s="99"/>
      <c r="F84" s="99"/>
      <c r="G84" s="99"/>
      <c r="H84" s="99"/>
      <c r="I84" s="99"/>
      <c r="J84" s="99"/>
      <c r="K84" s="99"/>
      <c r="L84" s="71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71"/>
      <c r="IX84" s="71"/>
    </row>
    <row r="85" spans="1:258" s="2" customFormat="1" ht="75">
      <c r="A85" s="19">
        <v>76</v>
      </c>
      <c r="B85" s="72" t="s">
        <v>60</v>
      </c>
      <c r="C85" s="64">
        <f>D85+E85+F85+G85+H85+I85+J85</f>
        <v>11725.51</v>
      </c>
      <c r="D85" s="64">
        <v>3755</v>
      </c>
      <c r="E85" s="64">
        <v>25</v>
      </c>
      <c r="F85" s="64">
        <v>2254.1610000000001</v>
      </c>
      <c r="G85" s="64">
        <v>1883</v>
      </c>
      <c r="H85" s="64">
        <v>1737.3489999999999</v>
      </c>
      <c r="I85" s="64">
        <v>1622</v>
      </c>
      <c r="J85" s="64">
        <v>449</v>
      </c>
      <c r="K85" s="64">
        <v>0</v>
      </c>
      <c r="L85" s="64">
        <v>0</v>
      </c>
      <c r="M85" s="64">
        <v>999</v>
      </c>
      <c r="N85" s="64">
        <v>999</v>
      </c>
      <c r="O85" s="64">
        <v>999</v>
      </c>
      <c r="P85" s="64">
        <v>999</v>
      </c>
      <c r="Q85" s="64">
        <v>999</v>
      </c>
      <c r="R85" s="64">
        <v>999</v>
      </c>
      <c r="S85" s="64">
        <v>999</v>
      </c>
      <c r="T85" s="64">
        <v>999</v>
      </c>
      <c r="U85" s="64">
        <v>999</v>
      </c>
      <c r="V85" s="64">
        <v>999</v>
      </c>
      <c r="W85" s="64">
        <v>999</v>
      </c>
      <c r="X85" s="64">
        <v>999</v>
      </c>
      <c r="Y85" s="64">
        <v>999</v>
      </c>
      <c r="Z85" s="64">
        <v>999</v>
      </c>
      <c r="AA85" s="64">
        <v>999</v>
      </c>
      <c r="AB85" s="64">
        <v>999</v>
      </c>
      <c r="AC85" s="64">
        <v>999</v>
      </c>
      <c r="AD85" s="64">
        <v>999</v>
      </c>
      <c r="AE85" s="64">
        <v>999</v>
      </c>
      <c r="AF85" s="64">
        <v>999</v>
      </c>
      <c r="AG85" s="64">
        <v>999</v>
      </c>
      <c r="AH85" s="64">
        <v>999</v>
      </c>
      <c r="AI85" s="64">
        <v>999</v>
      </c>
      <c r="AJ85" s="64">
        <v>999</v>
      </c>
      <c r="AK85" s="64">
        <v>999</v>
      </c>
      <c r="AL85" s="64">
        <v>999</v>
      </c>
      <c r="AM85" s="64">
        <v>999</v>
      </c>
      <c r="AN85" s="64">
        <v>999</v>
      </c>
      <c r="AO85" s="64">
        <v>999</v>
      </c>
      <c r="AP85" s="64">
        <v>999</v>
      </c>
      <c r="AQ85" s="64">
        <v>999</v>
      </c>
      <c r="AR85" s="64">
        <v>999</v>
      </c>
      <c r="AS85" s="64">
        <v>999</v>
      </c>
      <c r="AT85" s="64">
        <v>999</v>
      </c>
      <c r="AU85" s="64">
        <v>999</v>
      </c>
      <c r="AV85" s="64">
        <v>999</v>
      </c>
      <c r="AW85" s="64">
        <v>999</v>
      </c>
      <c r="AX85" s="64">
        <v>999</v>
      </c>
      <c r="AY85" s="64">
        <v>999</v>
      </c>
      <c r="AZ85" s="64">
        <v>999</v>
      </c>
      <c r="BA85" s="64">
        <v>999</v>
      </c>
      <c r="BB85" s="64">
        <v>999</v>
      </c>
      <c r="BC85" s="64">
        <v>999</v>
      </c>
      <c r="BD85" s="64">
        <v>999</v>
      </c>
      <c r="BE85" s="64">
        <v>999</v>
      </c>
      <c r="BF85" s="64">
        <v>999</v>
      </c>
      <c r="BG85" s="64">
        <v>999</v>
      </c>
      <c r="BH85" s="64">
        <v>999</v>
      </c>
      <c r="BI85" s="64">
        <v>999</v>
      </c>
      <c r="BJ85" s="64">
        <v>999</v>
      </c>
      <c r="BK85" s="64">
        <v>999</v>
      </c>
      <c r="BL85" s="64">
        <v>999</v>
      </c>
      <c r="BM85" s="64">
        <v>999</v>
      </c>
      <c r="BN85" s="64">
        <v>999</v>
      </c>
      <c r="BO85" s="64">
        <v>999</v>
      </c>
      <c r="BP85" s="64">
        <v>999</v>
      </c>
      <c r="BQ85" s="64">
        <v>999</v>
      </c>
      <c r="BR85" s="64">
        <v>999</v>
      </c>
      <c r="BS85" s="64">
        <v>999</v>
      </c>
      <c r="BT85" s="64">
        <v>999</v>
      </c>
      <c r="BU85" s="64">
        <v>999</v>
      </c>
      <c r="BV85" s="64">
        <v>999</v>
      </c>
      <c r="BW85" s="64">
        <v>999</v>
      </c>
      <c r="BX85" s="64">
        <v>999</v>
      </c>
      <c r="BY85" s="64">
        <v>999</v>
      </c>
      <c r="BZ85" s="64">
        <v>999</v>
      </c>
      <c r="CA85" s="64">
        <v>999</v>
      </c>
      <c r="CB85" s="64">
        <v>999</v>
      </c>
      <c r="CC85" s="64">
        <v>999</v>
      </c>
      <c r="CD85" s="64">
        <v>999</v>
      </c>
      <c r="CE85" s="64">
        <v>999</v>
      </c>
      <c r="CF85" s="64">
        <v>999</v>
      </c>
      <c r="CG85" s="64">
        <v>999</v>
      </c>
      <c r="CH85" s="64">
        <v>999</v>
      </c>
      <c r="CI85" s="64">
        <v>999</v>
      </c>
      <c r="CJ85" s="64">
        <v>999</v>
      </c>
      <c r="CK85" s="64">
        <v>999</v>
      </c>
      <c r="CL85" s="64">
        <v>999</v>
      </c>
      <c r="CM85" s="64">
        <v>999</v>
      </c>
      <c r="CN85" s="64">
        <v>999</v>
      </c>
      <c r="CO85" s="64">
        <v>999</v>
      </c>
      <c r="CP85" s="64">
        <v>999</v>
      </c>
      <c r="CQ85" s="64">
        <v>999</v>
      </c>
      <c r="CR85" s="64">
        <v>999</v>
      </c>
      <c r="CS85" s="64">
        <v>999</v>
      </c>
      <c r="CT85" s="64">
        <v>999</v>
      </c>
      <c r="CU85" s="64">
        <v>999</v>
      </c>
      <c r="CV85" s="64">
        <v>999</v>
      </c>
      <c r="CW85" s="64">
        <v>999</v>
      </c>
      <c r="CX85" s="64">
        <v>999</v>
      </c>
      <c r="CY85" s="64">
        <v>999</v>
      </c>
      <c r="CZ85" s="64">
        <v>999</v>
      </c>
      <c r="DA85" s="64">
        <v>999</v>
      </c>
      <c r="DB85" s="64">
        <v>999</v>
      </c>
      <c r="DC85" s="64">
        <v>999</v>
      </c>
      <c r="DD85" s="64">
        <v>999</v>
      </c>
      <c r="DE85" s="64">
        <v>999</v>
      </c>
      <c r="DF85" s="64">
        <v>999</v>
      </c>
      <c r="DG85" s="64">
        <v>999</v>
      </c>
      <c r="DH85" s="64">
        <v>999</v>
      </c>
      <c r="DI85" s="64">
        <v>999</v>
      </c>
      <c r="DJ85" s="64">
        <v>999</v>
      </c>
      <c r="DK85" s="64">
        <v>999</v>
      </c>
      <c r="DL85" s="64">
        <v>999</v>
      </c>
      <c r="DM85" s="64">
        <v>999</v>
      </c>
      <c r="DN85" s="64">
        <v>999</v>
      </c>
      <c r="DO85" s="64">
        <v>999</v>
      </c>
      <c r="DP85" s="64">
        <v>999</v>
      </c>
      <c r="DQ85" s="64">
        <v>999</v>
      </c>
      <c r="DR85" s="64">
        <v>999</v>
      </c>
      <c r="DS85" s="64">
        <v>999</v>
      </c>
      <c r="DT85" s="64">
        <v>999</v>
      </c>
      <c r="DU85" s="64">
        <v>999</v>
      </c>
      <c r="DV85" s="64">
        <v>999</v>
      </c>
      <c r="DW85" s="64">
        <v>999</v>
      </c>
      <c r="DX85" s="64">
        <v>999</v>
      </c>
      <c r="DY85" s="64">
        <v>999</v>
      </c>
      <c r="DZ85" s="64">
        <v>999</v>
      </c>
      <c r="EA85" s="64">
        <v>999</v>
      </c>
      <c r="EB85" s="64">
        <v>999</v>
      </c>
      <c r="EC85" s="64">
        <v>999</v>
      </c>
      <c r="ED85" s="64">
        <v>999</v>
      </c>
      <c r="EE85" s="64">
        <v>999</v>
      </c>
      <c r="EF85" s="64">
        <v>999</v>
      </c>
      <c r="EG85" s="64">
        <v>999</v>
      </c>
      <c r="EH85" s="64">
        <v>999</v>
      </c>
      <c r="EI85" s="64">
        <v>999</v>
      </c>
      <c r="EJ85" s="64">
        <v>999</v>
      </c>
      <c r="EK85" s="64">
        <v>999</v>
      </c>
      <c r="EL85" s="64">
        <v>999</v>
      </c>
      <c r="EM85" s="64">
        <v>999</v>
      </c>
      <c r="EN85" s="64">
        <v>999</v>
      </c>
      <c r="EO85" s="64">
        <v>999</v>
      </c>
      <c r="EP85" s="64">
        <v>999</v>
      </c>
      <c r="EQ85" s="64">
        <v>999</v>
      </c>
      <c r="ER85" s="64">
        <v>999</v>
      </c>
      <c r="ES85" s="64">
        <v>999</v>
      </c>
      <c r="ET85" s="64">
        <v>999</v>
      </c>
      <c r="EU85" s="64">
        <v>999</v>
      </c>
      <c r="EV85" s="64">
        <v>999</v>
      </c>
      <c r="EW85" s="64">
        <v>999</v>
      </c>
      <c r="EX85" s="64">
        <v>999</v>
      </c>
      <c r="EY85" s="64">
        <v>999</v>
      </c>
      <c r="EZ85" s="64">
        <v>999</v>
      </c>
      <c r="FA85" s="64">
        <v>999</v>
      </c>
      <c r="FB85" s="64">
        <v>999</v>
      </c>
      <c r="FC85" s="64">
        <v>999</v>
      </c>
      <c r="FD85" s="64">
        <v>999</v>
      </c>
      <c r="FE85" s="64">
        <v>999</v>
      </c>
      <c r="FF85" s="64">
        <v>999</v>
      </c>
      <c r="FG85" s="64">
        <v>999</v>
      </c>
      <c r="FH85" s="64">
        <v>999</v>
      </c>
      <c r="FI85" s="64">
        <v>999</v>
      </c>
      <c r="FJ85" s="64">
        <v>999</v>
      </c>
      <c r="FK85" s="64">
        <v>999</v>
      </c>
      <c r="FL85" s="64">
        <v>999</v>
      </c>
      <c r="FM85" s="64">
        <v>999</v>
      </c>
      <c r="FN85" s="64">
        <v>999</v>
      </c>
      <c r="FO85" s="64">
        <v>999</v>
      </c>
      <c r="FP85" s="64">
        <v>999</v>
      </c>
      <c r="FQ85" s="64">
        <v>999</v>
      </c>
      <c r="FR85" s="64">
        <v>999</v>
      </c>
      <c r="FS85" s="64">
        <v>999</v>
      </c>
      <c r="FT85" s="64">
        <v>999</v>
      </c>
      <c r="FU85" s="64">
        <v>999</v>
      </c>
      <c r="FV85" s="64">
        <v>999</v>
      </c>
      <c r="FW85" s="64">
        <v>999</v>
      </c>
      <c r="FX85" s="64">
        <v>999</v>
      </c>
      <c r="FY85" s="64">
        <v>999</v>
      </c>
      <c r="FZ85" s="64">
        <v>999</v>
      </c>
      <c r="GA85" s="64">
        <v>999</v>
      </c>
      <c r="GB85" s="64">
        <v>999</v>
      </c>
      <c r="GC85" s="64">
        <v>999</v>
      </c>
      <c r="GD85" s="64">
        <v>999</v>
      </c>
      <c r="GE85" s="64">
        <v>999</v>
      </c>
      <c r="GF85" s="64">
        <v>999</v>
      </c>
      <c r="GG85" s="64">
        <v>999</v>
      </c>
      <c r="GH85" s="64">
        <v>999</v>
      </c>
      <c r="GI85" s="64">
        <v>999</v>
      </c>
      <c r="GJ85" s="64">
        <v>999</v>
      </c>
      <c r="GK85" s="64">
        <v>999</v>
      </c>
      <c r="GL85" s="64">
        <v>999</v>
      </c>
      <c r="GM85" s="64">
        <v>999</v>
      </c>
      <c r="GN85" s="64">
        <v>999</v>
      </c>
      <c r="GO85" s="64">
        <v>999</v>
      </c>
      <c r="GP85" s="64">
        <v>999</v>
      </c>
      <c r="GQ85" s="64">
        <v>999</v>
      </c>
      <c r="GR85" s="64">
        <v>999</v>
      </c>
      <c r="GS85" s="64">
        <v>999</v>
      </c>
      <c r="GT85" s="64">
        <v>999</v>
      </c>
      <c r="GU85" s="64">
        <v>999</v>
      </c>
      <c r="GV85" s="64">
        <v>999</v>
      </c>
      <c r="GW85" s="64">
        <v>999</v>
      </c>
      <c r="GX85" s="64">
        <v>999</v>
      </c>
      <c r="GY85" s="64">
        <v>999</v>
      </c>
      <c r="GZ85" s="64">
        <v>999</v>
      </c>
      <c r="HA85" s="64">
        <v>999</v>
      </c>
      <c r="HB85" s="64">
        <v>999</v>
      </c>
      <c r="HC85" s="64">
        <v>999</v>
      </c>
      <c r="HD85" s="64">
        <v>999</v>
      </c>
      <c r="HE85" s="64">
        <v>999</v>
      </c>
      <c r="HF85" s="64">
        <v>999</v>
      </c>
      <c r="HG85" s="64">
        <v>999</v>
      </c>
      <c r="HH85" s="64">
        <v>999</v>
      </c>
      <c r="HI85" s="64">
        <v>999</v>
      </c>
      <c r="HJ85" s="64">
        <v>999</v>
      </c>
      <c r="HK85" s="64">
        <v>999</v>
      </c>
      <c r="HL85" s="64">
        <v>999</v>
      </c>
      <c r="HM85" s="64">
        <v>999</v>
      </c>
      <c r="HN85" s="64">
        <v>999</v>
      </c>
      <c r="HO85" s="64">
        <v>999</v>
      </c>
      <c r="HP85" s="64">
        <v>999</v>
      </c>
      <c r="HQ85" s="64">
        <v>999</v>
      </c>
      <c r="HR85" s="64">
        <v>999</v>
      </c>
      <c r="HS85" s="64">
        <v>999</v>
      </c>
      <c r="HT85" s="64">
        <v>999</v>
      </c>
      <c r="HU85" s="64">
        <v>999</v>
      </c>
      <c r="HV85" s="64">
        <v>999</v>
      </c>
      <c r="HW85" s="64">
        <v>999</v>
      </c>
      <c r="HX85" s="64">
        <v>999</v>
      </c>
      <c r="HY85" s="64">
        <v>999</v>
      </c>
      <c r="HZ85" s="64">
        <v>999</v>
      </c>
      <c r="IA85" s="64">
        <v>999</v>
      </c>
      <c r="IB85" s="64">
        <v>999</v>
      </c>
      <c r="IC85" s="64">
        <v>999</v>
      </c>
      <c r="ID85" s="64">
        <v>999</v>
      </c>
      <c r="IE85" s="64">
        <v>999</v>
      </c>
      <c r="IF85" s="64">
        <v>999</v>
      </c>
      <c r="IG85" s="64">
        <v>999</v>
      </c>
      <c r="IH85" s="64">
        <v>999</v>
      </c>
      <c r="II85" s="64">
        <v>999</v>
      </c>
      <c r="IJ85" s="64">
        <v>999</v>
      </c>
      <c r="IK85" s="64">
        <v>999</v>
      </c>
      <c r="IL85" s="64">
        <v>999</v>
      </c>
      <c r="IM85" s="64">
        <v>999</v>
      </c>
      <c r="IN85" s="64">
        <v>999</v>
      </c>
      <c r="IO85" s="64">
        <v>999</v>
      </c>
      <c r="IP85" s="64">
        <v>999</v>
      </c>
      <c r="IQ85" s="64">
        <v>999</v>
      </c>
      <c r="IR85" s="64">
        <v>999</v>
      </c>
      <c r="IS85" s="64">
        <v>999</v>
      </c>
      <c r="IT85" s="64">
        <v>999</v>
      </c>
      <c r="IU85" s="64">
        <v>999</v>
      </c>
      <c r="IV85" s="64">
        <v>999</v>
      </c>
      <c r="IW85" s="64">
        <v>0</v>
      </c>
      <c r="IX85" s="19">
        <v>29</v>
      </c>
    </row>
    <row r="86" spans="1:258" s="2" customFormat="1">
      <c r="A86" s="19">
        <v>77</v>
      </c>
      <c r="B86" s="73" t="s">
        <v>46</v>
      </c>
      <c r="C86" s="65">
        <f>D86+E86+F86+G86+H86+I86+J86</f>
        <v>11725.51</v>
      </c>
      <c r="D86" s="65">
        <v>3755</v>
      </c>
      <c r="E86" s="65">
        <v>25</v>
      </c>
      <c r="F86" s="65">
        <v>2254.1610000000001</v>
      </c>
      <c r="G86" s="65">
        <v>1883</v>
      </c>
      <c r="H86" s="65">
        <v>1737.3489999999999</v>
      </c>
      <c r="I86" s="65">
        <v>1622</v>
      </c>
      <c r="J86" s="65">
        <v>449</v>
      </c>
      <c r="K86" s="65">
        <v>0</v>
      </c>
      <c r="L86" s="65">
        <v>0</v>
      </c>
      <c r="M86" s="65">
        <v>999</v>
      </c>
      <c r="N86" s="65">
        <v>999</v>
      </c>
      <c r="O86" s="65">
        <v>999</v>
      </c>
      <c r="P86" s="65">
        <v>999</v>
      </c>
      <c r="Q86" s="65">
        <v>999</v>
      </c>
      <c r="R86" s="65">
        <v>999</v>
      </c>
      <c r="S86" s="65">
        <v>999</v>
      </c>
      <c r="T86" s="65">
        <v>999</v>
      </c>
      <c r="U86" s="65">
        <v>999</v>
      </c>
      <c r="V86" s="65">
        <v>999</v>
      </c>
      <c r="W86" s="65">
        <v>999</v>
      </c>
      <c r="X86" s="65">
        <v>999</v>
      </c>
      <c r="Y86" s="65">
        <v>999</v>
      </c>
      <c r="Z86" s="65">
        <v>999</v>
      </c>
      <c r="AA86" s="65">
        <v>999</v>
      </c>
      <c r="AB86" s="65">
        <v>999</v>
      </c>
      <c r="AC86" s="65">
        <v>999</v>
      </c>
      <c r="AD86" s="65">
        <v>999</v>
      </c>
      <c r="AE86" s="65">
        <v>999</v>
      </c>
      <c r="AF86" s="65">
        <v>999</v>
      </c>
      <c r="AG86" s="65">
        <v>999</v>
      </c>
      <c r="AH86" s="65">
        <v>999</v>
      </c>
      <c r="AI86" s="65">
        <v>999</v>
      </c>
      <c r="AJ86" s="65">
        <v>999</v>
      </c>
      <c r="AK86" s="65">
        <v>999</v>
      </c>
      <c r="AL86" s="65">
        <v>999</v>
      </c>
      <c r="AM86" s="65">
        <v>999</v>
      </c>
      <c r="AN86" s="65">
        <v>999</v>
      </c>
      <c r="AO86" s="65">
        <v>999</v>
      </c>
      <c r="AP86" s="65">
        <v>999</v>
      </c>
      <c r="AQ86" s="65">
        <v>999</v>
      </c>
      <c r="AR86" s="65">
        <v>999</v>
      </c>
      <c r="AS86" s="65">
        <v>999</v>
      </c>
      <c r="AT86" s="65">
        <v>999</v>
      </c>
      <c r="AU86" s="65">
        <v>999</v>
      </c>
      <c r="AV86" s="65">
        <v>999</v>
      </c>
      <c r="AW86" s="65">
        <v>999</v>
      </c>
      <c r="AX86" s="65">
        <v>999</v>
      </c>
      <c r="AY86" s="65">
        <v>999</v>
      </c>
      <c r="AZ86" s="65">
        <v>999</v>
      </c>
      <c r="BA86" s="65">
        <v>999</v>
      </c>
      <c r="BB86" s="65">
        <v>999</v>
      </c>
      <c r="BC86" s="65">
        <v>999</v>
      </c>
      <c r="BD86" s="65">
        <v>999</v>
      </c>
      <c r="BE86" s="65">
        <v>999</v>
      </c>
      <c r="BF86" s="65">
        <v>999</v>
      </c>
      <c r="BG86" s="65">
        <v>999</v>
      </c>
      <c r="BH86" s="65">
        <v>999</v>
      </c>
      <c r="BI86" s="65">
        <v>999</v>
      </c>
      <c r="BJ86" s="65">
        <v>999</v>
      </c>
      <c r="BK86" s="65">
        <v>999</v>
      </c>
      <c r="BL86" s="65">
        <v>999</v>
      </c>
      <c r="BM86" s="65">
        <v>999</v>
      </c>
      <c r="BN86" s="65">
        <v>999</v>
      </c>
      <c r="BO86" s="65">
        <v>999</v>
      </c>
      <c r="BP86" s="65">
        <v>999</v>
      </c>
      <c r="BQ86" s="65">
        <v>999</v>
      </c>
      <c r="BR86" s="65">
        <v>999</v>
      </c>
      <c r="BS86" s="65">
        <v>999</v>
      </c>
      <c r="BT86" s="65">
        <v>999</v>
      </c>
      <c r="BU86" s="65">
        <v>999</v>
      </c>
      <c r="BV86" s="65">
        <v>999</v>
      </c>
      <c r="BW86" s="65">
        <v>999</v>
      </c>
      <c r="BX86" s="65">
        <v>999</v>
      </c>
      <c r="BY86" s="65">
        <v>999</v>
      </c>
      <c r="BZ86" s="65">
        <v>999</v>
      </c>
      <c r="CA86" s="65">
        <v>999</v>
      </c>
      <c r="CB86" s="65">
        <v>999</v>
      </c>
      <c r="CC86" s="65">
        <v>999</v>
      </c>
      <c r="CD86" s="65">
        <v>999</v>
      </c>
      <c r="CE86" s="65">
        <v>999</v>
      </c>
      <c r="CF86" s="65">
        <v>999</v>
      </c>
      <c r="CG86" s="65">
        <v>999</v>
      </c>
      <c r="CH86" s="65">
        <v>999</v>
      </c>
      <c r="CI86" s="65">
        <v>999</v>
      </c>
      <c r="CJ86" s="65">
        <v>999</v>
      </c>
      <c r="CK86" s="65">
        <v>999</v>
      </c>
      <c r="CL86" s="65">
        <v>999</v>
      </c>
      <c r="CM86" s="65">
        <v>999</v>
      </c>
      <c r="CN86" s="65">
        <v>999</v>
      </c>
      <c r="CO86" s="65">
        <v>999</v>
      </c>
      <c r="CP86" s="65">
        <v>999</v>
      </c>
      <c r="CQ86" s="65">
        <v>999</v>
      </c>
      <c r="CR86" s="65">
        <v>999</v>
      </c>
      <c r="CS86" s="65">
        <v>999</v>
      </c>
      <c r="CT86" s="65">
        <v>999</v>
      </c>
      <c r="CU86" s="65">
        <v>999</v>
      </c>
      <c r="CV86" s="65">
        <v>999</v>
      </c>
      <c r="CW86" s="65">
        <v>999</v>
      </c>
      <c r="CX86" s="65">
        <v>999</v>
      </c>
      <c r="CY86" s="65">
        <v>999</v>
      </c>
      <c r="CZ86" s="65">
        <v>999</v>
      </c>
      <c r="DA86" s="65">
        <v>999</v>
      </c>
      <c r="DB86" s="65">
        <v>999</v>
      </c>
      <c r="DC86" s="65">
        <v>999</v>
      </c>
      <c r="DD86" s="65">
        <v>999</v>
      </c>
      <c r="DE86" s="65">
        <v>999</v>
      </c>
      <c r="DF86" s="65">
        <v>999</v>
      </c>
      <c r="DG86" s="65">
        <v>999</v>
      </c>
      <c r="DH86" s="65">
        <v>999</v>
      </c>
      <c r="DI86" s="65">
        <v>999</v>
      </c>
      <c r="DJ86" s="65">
        <v>999</v>
      </c>
      <c r="DK86" s="65">
        <v>999</v>
      </c>
      <c r="DL86" s="65">
        <v>999</v>
      </c>
      <c r="DM86" s="65">
        <v>999</v>
      </c>
      <c r="DN86" s="65">
        <v>999</v>
      </c>
      <c r="DO86" s="65">
        <v>999</v>
      </c>
      <c r="DP86" s="65">
        <v>999</v>
      </c>
      <c r="DQ86" s="65">
        <v>999</v>
      </c>
      <c r="DR86" s="65">
        <v>999</v>
      </c>
      <c r="DS86" s="65">
        <v>999</v>
      </c>
      <c r="DT86" s="65">
        <v>999</v>
      </c>
      <c r="DU86" s="65">
        <v>999</v>
      </c>
      <c r="DV86" s="65">
        <v>999</v>
      </c>
      <c r="DW86" s="65">
        <v>999</v>
      </c>
      <c r="DX86" s="65">
        <v>999</v>
      </c>
      <c r="DY86" s="65">
        <v>999</v>
      </c>
      <c r="DZ86" s="65">
        <v>999</v>
      </c>
      <c r="EA86" s="65">
        <v>999</v>
      </c>
      <c r="EB86" s="65">
        <v>999</v>
      </c>
      <c r="EC86" s="65">
        <v>999</v>
      </c>
      <c r="ED86" s="65">
        <v>999</v>
      </c>
      <c r="EE86" s="65">
        <v>999</v>
      </c>
      <c r="EF86" s="65">
        <v>999</v>
      </c>
      <c r="EG86" s="65">
        <v>999</v>
      </c>
      <c r="EH86" s="65">
        <v>999</v>
      </c>
      <c r="EI86" s="65">
        <v>999</v>
      </c>
      <c r="EJ86" s="65">
        <v>999</v>
      </c>
      <c r="EK86" s="65">
        <v>999</v>
      </c>
      <c r="EL86" s="65">
        <v>999</v>
      </c>
      <c r="EM86" s="65">
        <v>999</v>
      </c>
      <c r="EN86" s="65">
        <v>999</v>
      </c>
      <c r="EO86" s="65">
        <v>999</v>
      </c>
      <c r="EP86" s="65">
        <v>999</v>
      </c>
      <c r="EQ86" s="65">
        <v>999</v>
      </c>
      <c r="ER86" s="65">
        <v>999</v>
      </c>
      <c r="ES86" s="65">
        <v>999</v>
      </c>
      <c r="ET86" s="65">
        <v>999</v>
      </c>
      <c r="EU86" s="65">
        <v>999</v>
      </c>
      <c r="EV86" s="65">
        <v>999</v>
      </c>
      <c r="EW86" s="65">
        <v>999</v>
      </c>
      <c r="EX86" s="65">
        <v>999</v>
      </c>
      <c r="EY86" s="65">
        <v>999</v>
      </c>
      <c r="EZ86" s="65">
        <v>999</v>
      </c>
      <c r="FA86" s="65">
        <v>999</v>
      </c>
      <c r="FB86" s="65">
        <v>999</v>
      </c>
      <c r="FC86" s="65">
        <v>999</v>
      </c>
      <c r="FD86" s="65">
        <v>999</v>
      </c>
      <c r="FE86" s="65">
        <v>999</v>
      </c>
      <c r="FF86" s="65">
        <v>999</v>
      </c>
      <c r="FG86" s="65">
        <v>999</v>
      </c>
      <c r="FH86" s="65">
        <v>999</v>
      </c>
      <c r="FI86" s="65">
        <v>999</v>
      </c>
      <c r="FJ86" s="65">
        <v>999</v>
      </c>
      <c r="FK86" s="65">
        <v>999</v>
      </c>
      <c r="FL86" s="65">
        <v>999</v>
      </c>
      <c r="FM86" s="65">
        <v>999</v>
      </c>
      <c r="FN86" s="65">
        <v>999</v>
      </c>
      <c r="FO86" s="65">
        <v>999</v>
      </c>
      <c r="FP86" s="65">
        <v>999</v>
      </c>
      <c r="FQ86" s="65">
        <v>999</v>
      </c>
      <c r="FR86" s="65">
        <v>999</v>
      </c>
      <c r="FS86" s="65">
        <v>999</v>
      </c>
      <c r="FT86" s="65">
        <v>999</v>
      </c>
      <c r="FU86" s="65">
        <v>999</v>
      </c>
      <c r="FV86" s="65">
        <v>999</v>
      </c>
      <c r="FW86" s="65">
        <v>999</v>
      </c>
      <c r="FX86" s="65">
        <v>999</v>
      </c>
      <c r="FY86" s="65">
        <v>999</v>
      </c>
      <c r="FZ86" s="65">
        <v>999</v>
      </c>
      <c r="GA86" s="65">
        <v>999</v>
      </c>
      <c r="GB86" s="65">
        <v>999</v>
      </c>
      <c r="GC86" s="65">
        <v>999</v>
      </c>
      <c r="GD86" s="65">
        <v>999</v>
      </c>
      <c r="GE86" s="65">
        <v>999</v>
      </c>
      <c r="GF86" s="65">
        <v>999</v>
      </c>
      <c r="GG86" s="65">
        <v>999</v>
      </c>
      <c r="GH86" s="65">
        <v>999</v>
      </c>
      <c r="GI86" s="65">
        <v>999</v>
      </c>
      <c r="GJ86" s="65">
        <v>999</v>
      </c>
      <c r="GK86" s="65">
        <v>999</v>
      </c>
      <c r="GL86" s="65">
        <v>999</v>
      </c>
      <c r="GM86" s="65">
        <v>999</v>
      </c>
      <c r="GN86" s="65">
        <v>999</v>
      </c>
      <c r="GO86" s="65">
        <v>999</v>
      </c>
      <c r="GP86" s="65">
        <v>999</v>
      </c>
      <c r="GQ86" s="65">
        <v>999</v>
      </c>
      <c r="GR86" s="65">
        <v>999</v>
      </c>
      <c r="GS86" s="65">
        <v>999</v>
      </c>
      <c r="GT86" s="65">
        <v>999</v>
      </c>
      <c r="GU86" s="65">
        <v>999</v>
      </c>
      <c r="GV86" s="65">
        <v>999</v>
      </c>
      <c r="GW86" s="65">
        <v>999</v>
      </c>
      <c r="GX86" s="65">
        <v>999</v>
      </c>
      <c r="GY86" s="65">
        <v>999</v>
      </c>
      <c r="GZ86" s="65">
        <v>999</v>
      </c>
      <c r="HA86" s="65">
        <v>999</v>
      </c>
      <c r="HB86" s="65">
        <v>999</v>
      </c>
      <c r="HC86" s="65">
        <v>999</v>
      </c>
      <c r="HD86" s="65">
        <v>999</v>
      </c>
      <c r="HE86" s="65">
        <v>999</v>
      </c>
      <c r="HF86" s="65">
        <v>999</v>
      </c>
      <c r="HG86" s="65">
        <v>999</v>
      </c>
      <c r="HH86" s="65">
        <v>999</v>
      </c>
      <c r="HI86" s="65">
        <v>999</v>
      </c>
      <c r="HJ86" s="65">
        <v>999</v>
      </c>
      <c r="HK86" s="65">
        <v>999</v>
      </c>
      <c r="HL86" s="65">
        <v>999</v>
      </c>
      <c r="HM86" s="65">
        <v>999</v>
      </c>
      <c r="HN86" s="65">
        <v>999</v>
      </c>
      <c r="HO86" s="65">
        <v>999</v>
      </c>
      <c r="HP86" s="65">
        <v>999</v>
      </c>
      <c r="HQ86" s="65">
        <v>999</v>
      </c>
      <c r="HR86" s="65">
        <v>999</v>
      </c>
      <c r="HS86" s="65">
        <v>999</v>
      </c>
      <c r="HT86" s="65">
        <v>999</v>
      </c>
      <c r="HU86" s="65">
        <v>999</v>
      </c>
      <c r="HV86" s="65">
        <v>999</v>
      </c>
      <c r="HW86" s="65">
        <v>999</v>
      </c>
      <c r="HX86" s="65">
        <v>999</v>
      </c>
      <c r="HY86" s="65">
        <v>999</v>
      </c>
      <c r="HZ86" s="65">
        <v>999</v>
      </c>
      <c r="IA86" s="65">
        <v>999</v>
      </c>
      <c r="IB86" s="65">
        <v>999</v>
      </c>
      <c r="IC86" s="65">
        <v>999</v>
      </c>
      <c r="ID86" s="65">
        <v>999</v>
      </c>
      <c r="IE86" s="65">
        <v>999</v>
      </c>
      <c r="IF86" s="65">
        <v>999</v>
      </c>
      <c r="IG86" s="65">
        <v>999</v>
      </c>
      <c r="IH86" s="65">
        <v>999</v>
      </c>
      <c r="II86" s="65">
        <v>999</v>
      </c>
      <c r="IJ86" s="65">
        <v>999</v>
      </c>
      <c r="IK86" s="65">
        <v>999</v>
      </c>
      <c r="IL86" s="65">
        <v>999</v>
      </c>
      <c r="IM86" s="65">
        <v>999</v>
      </c>
      <c r="IN86" s="65">
        <v>999</v>
      </c>
      <c r="IO86" s="65">
        <v>999</v>
      </c>
      <c r="IP86" s="65">
        <v>999</v>
      </c>
      <c r="IQ86" s="65">
        <v>999</v>
      </c>
      <c r="IR86" s="65">
        <v>999</v>
      </c>
      <c r="IS86" s="65">
        <v>999</v>
      </c>
      <c r="IT86" s="65">
        <v>999</v>
      </c>
      <c r="IU86" s="65">
        <v>999</v>
      </c>
      <c r="IV86" s="65">
        <v>999</v>
      </c>
      <c r="IW86" s="65">
        <v>0</v>
      </c>
      <c r="IX86" s="19"/>
    </row>
    <row r="87" spans="1:258" s="2" customFormat="1" ht="75">
      <c r="A87" s="19">
        <v>78</v>
      </c>
      <c r="B87" s="72" t="s">
        <v>61</v>
      </c>
      <c r="C87" s="64">
        <f>D87+E87+F87+G87+H87+I87+J87</f>
        <v>2193.1890000000003</v>
      </c>
      <c r="D87" s="64">
        <v>0</v>
      </c>
      <c r="E87" s="64">
        <v>295</v>
      </c>
      <c r="F87" s="64">
        <v>379</v>
      </c>
      <c r="G87" s="64">
        <v>350</v>
      </c>
      <c r="H87" s="64">
        <v>369.18900000000002</v>
      </c>
      <c r="I87" s="64">
        <v>400</v>
      </c>
      <c r="J87" s="64">
        <v>400</v>
      </c>
      <c r="K87" s="60">
        <v>0</v>
      </c>
      <c r="L87" s="60">
        <v>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0">
        <v>0</v>
      </c>
      <c r="IX87" s="19">
        <v>30</v>
      </c>
    </row>
    <row r="88" spans="1:258" s="2" customFormat="1">
      <c r="A88" s="19">
        <v>79</v>
      </c>
      <c r="B88" s="73" t="s">
        <v>46</v>
      </c>
      <c r="C88" s="65">
        <f>D88+E88+F88+G88+H88+I88+J88</f>
        <v>2193.1890000000003</v>
      </c>
      <c r="D88" s="65">
        <v>0</v>
      </c>
      <c r="E88" s="65">
        <v>295</v>
      </c>
      <c r="F88" s="65">
        <v>379</v>
      </c>
      <c r="G88" s="65">
        <v>350</v>
      </c>
      <c r="H88" s="65">
        <v>369.18900000000002</v>
      </c>
      <c r="I88" s="65">
        <v>400</v>
      </c>
      <c r="J88" s="65">
        <v>400</v>
      </c>
      <c r="K88" s="61">
        <v>0</v>
      </c>
      <c r="L88" s="61">
        <v>0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  <c r="IW88" s="61">
        <v>0</v>
      </c>
      <c r="IX88" s="19"/>
    </row>
    <row r="89" spans="1:258" s="2" customFormat="1" ht="105">
      <c r="A89" s="19">
        <v>80</v>
      </c>
      <c r="B89" s="72" t="s">
        <v>62</v>
      </c>
      <c r="C89" s="64">
        <f>D89+E89+F89+G89+H89+I89+J89</f>
        <v>459.86599999999999</v>
      </c>
      <c r="D89" s="64">
        <v>0</v>
      </c>
      <c r="E89" s="64">
        <v>0</v>
      </c>
      <c r="F89" s="64">
        <v>411.166</v>
      </c>
      <c r="G89" s="64">
        <v>48.7</v>
      </c>
      <c r="H89" s="64">
        <v>0</v>
      </c>
      <c r="I89" s="64">
        <v>0</v>
      </c>
      <c r="J89" s="64">
        <v>0</v>
      </c>
      <c r="K89" s="60">
        <v>0</v>
      </c>
      <c r="L89" s="60">
        <v>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0">
        <v>0</v>
      </c>
      <c r="IX89" s="19">
        <v>31</v>
      </c>
    </row>
    <row r="90" spans="1:258" s="2" customFormat="1">
      <c r="A90" s="19">
        <v>81</v>
      </c>
      <c r="B90" s="73" t="s">
        <v>46</v>
      </c>
      <c r="C90" s="65">
        <v>459.86599999999999</v>
      </c>
      <c r="D90" s="65">
        <v>0</v>
      </c>
      <c r="E90" s="65">
        <v>0</v>
      </c>
      <c r="F90" s="65">
        <v>411.166</v>
      </c>
      <c r="G90" s="65">
        <v>48.7</v>
      </c>
      <c r="H90" s="65">
        <v>0</v>
      </c>
      <c r="I90" s="65">
        <v>0</v>
      </c>
      <c r="J90" s="65">
        <v>0</v>
      </c>
      <c r="K90" s="61">
        <v>0</v>
      </c>
      <c r="L90" s="61">
        <v>0</v>
      </c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  <c r="IV90" s="74"/>
      <c r="IW90" s="61">
        <v>0</v>
      </c>
      <c r="IX90" s="71"/>
    </row>
    <row r="91" spans="1:258" s="2" customFormat="1" ht="120">
      <c r="A91" s="19">
        <v>82</v>
      </c>
      <c r="B91" s="72" t="s">
        <v>63</v>
      </c>
      <c r="C91" s="64">
        <v>120</v>
      </c>
      <c r="D91" s="64">
        <v>0</v>
      </c>
      <c r="E91" s="64">
        <v>0</v>
      </c>
      <c r="F91" s="64">
        <v>0</v>
      </c>
      <c r="G91" s="64">
        <v>120</v>
      </c>
      <c r="H91" s="64">
        <v>0</v>
      </c>
      <c r="I91" s="64">
        <v>0</v>
      </c>
      <c r="J91" s="64">
        <v>0</v>
      </c>
      <c r="K91" s="60">
        <v>0</v>
      </c>
      <c r="L91" s="60"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0">
        <v>0</v>
      </c>
      <c r="IX91" s="19">
        <v>32</v>
      </c>
    </row>
    <row r="92" spans="1:258" s="2" customFormat="1">
      <c r="A92" s="19">
        <v>83</v>
      </c>
      <c r="B92" s="73" t="s">
        <v>46</v>
      </c>
      <c r="C92" s="65">
        <v>120</v>
      </c>
      <c r="D92" s="65">
        <v>0</v>
      </c>
      <c r="E92" s="65">
        <v>0</v>
      </c>
      <c r="F92" s="65">
        <v>0</v>
      </c>
      <c r="G92" s="65">
        <v>120</v>
      </c>
      <c r="H92" s="65">
        <v>0</v>
      </c>
      <c r="I92" s="65">
        <v>0</v>
      </c>
      <c r="J92" s="65">
        <v>0</v>
      </c>
      <c r="K92" s="61">
        <v>0</v>
      </c>
      <c r="L92" s="61">
        <v>0</v>
      </c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  <c r="IW92" s="61">
        <v>0</v>
      </c>
      <c r="IX92" s="19"/>
    </row>
    <row r="93" spans="1:258" s="2" customFormat="1" ht="28.5">
      <c r="A93" s="19">
        <v>84</v>
      </c>
      <c r="B93" s="73" t="s">
        <v>64</v>
      </c>
      <c r="C93" s="65">
        <f>D93+E93+F93+G93+H93+I93+J93+K93+L93+IW93</f>
        <v>14498.565000000001</v>
      </c>
      <c r="D93" s="65">
        <v>3755</v>
      </c>
      <c r="E93" s="65">
        <f>E87+E86</f>
        <v>320</v>
      </c>
      <c r="F93" s="65">
        <f>F89+F87+F86</f>
        <v>3044.3270000000002</v>
      </c>
      <c r="G93" s="65">
        <f>SUM(G86+G87+G89+G91)</f>
        <v>2401.6999999999998</v>
      </c>
      <c r="H93" s="65">
        <f>H86+H88</f>
        <v>2106.538</v>
      </c>
      <c r="I93" s="65">
        <f>I89+I87+I86</f>
        <v>2022</v>
      </c>
      <c r="J93" s="65">
        <f>J86+J88+J90+J92</f>
        <v>849</v>
      </c>
      <c r="K93" s="65">
        <f t="shared" ref="K93:BV93" si="1">K86+K88+K90+K92</f>
        <v>0</v>
      </c>
      <c r="L93" s="65">
        <f t="shared" si="1"/>
        <v>0</v>
      </c>
      <c r="M93" s="65">
        <f t="shared" si="1"/>
        <v>999</v>
      </c>
      <c r="N93" s="65">
        <f t="shared" si="1"/>
        <v>999</v>
      </c>
      <c r="O93" s="65">
        <f t="shared" si="1"/>
        <v>999</v>
      </c>
      <c r="P93" s="65">
        <f t="shared" si="1"/>
        <v>999</v>
      </c>
      <c r="Q93" s="65">
        <f t="shared" si="1"/>
        <v>999</v>
      </c>
      <c r="R93" s="65">
        <f t="shared" si="1"/>
        <v>999</v>
      </c>
      <c r="S93" s="65">
        <f t="shared" si="1"/>
        <v>999</v>
      </c>
      <c r="T93" s="65">
        <f t="shared" si="1"/>
        <v>999</v>
      </c>
      <c r="U93" s="65">
        <f t="shared" si="1"/>
        <v>999</v>
      </c>
      <c r="V93" s="65">
        <f t="shared" si="1"/>
        <v>999</v>
      </c>
      <c r="W93" s="65">
        <f t="shared" si="1"/>
        <v>999</v>
      </c>
      <c r="X93" s="65">
        <f t="shared" si="1"/>
        <v>999</v>
      </c>
      <c r="Y93" s="65">
        <f t="shared" si="1"/>
        <v>999</v>
      </c>
      <c r="Z93" s="65">
        <f t="shared" si="1"/>
        <v>999</v>
      </c>
      <c r="AA93" s="65">
        <f t="shared" si="1"/>
        <v>999</v>
      </c>
      <c r="AB93" s="65">
        <f t="shared" si="1"/>
        <v>999</v>
      </c>
      <c r="AC93" s="65">
        <f t="shared" si="1"/>
        <v>999</v>
      </c>
      <c r="AD93" s="65">
        <f t="shared" si="1"/>
        <v>999</v>
      </c>
      <c r="AE93" s="65">
        <f t="shared" si="1"/>
        <v>999</v>
      </c>
      <c r="AF93" s="65">
        <f t="shared" si="1"/>
        <v>999</v>
      </c>
      <c r="AG93" s="65">
        <f t="shared" si="1"/>
        <v>999</v>
      </c>
      <c r="AH93" s="65">
        <f t="shared" si="1"/>
        <v>999</v>
      </c>
      <c r="AI93" s="65">
        <f t="shared" si="1"/>
        <v>999</v>
      </c>
      <c r="AJ93" s="65">
        <f t="shared" si="1"/>
        <v>999</v>
      </c>
      <c r="AK93" s="65">
        <f t="shared" si="1"/>
        <v>999</v>
      </c>
      <c r="AL93" s="65">
        <f t="shared" si="1"/>
        <v>999</v>
      </c>
      <c r="AM93" s="65">
        <f t="shared" si="1"/>
        <v>999</v>
      </c>
      <c r="AN93" s="65">
        <f t="shared" si="1"/>
        <v>999</v>
      </c>
      <c r="AO93" s="65">
        <f t="shared" si="1"/>
        <v>999</v>
      </c>
      <c r="AP93" s="65">
        <f t="shared" si="1"/>
        <v>999</v>
      </c>
      <c r="AQ93" s="65">
        <f t="shared" si="1"/>
        <v>999</v>
      </c>
      <c r="AR93" s="65">
        <f t="shared" si="1"/>
        <v>999</v>
      </c>
      <c r="AS93" s="65">
        <f t="shared" si="1"/>
        <v>999</v>
      </c>
      <c r="AT93" s="65">
        <f t="shared" si="1"/>
        <v>999</v>
      </c>
      <c r="AU93" s="65">
        <f t="shared" si="1"/>
        <v>999</v>
      </c>
      <c r="AV93" s="65">
        <f t="shared" si="1"/>
        <v>999</v>
      </c>
      <c r="AW93" s="65">
        <f t="shared" si="1"/>
        <v>999</v>
      </c>
      <c r="AX93" s="65">
        <f t="shared" si="1"/>
        <v>999</v>
      </c>
      <c r="AY93" s="65">
        <f t="shared" si="1"/>
        <v>999</v>
      </c>
      <c r="AZ93" s="65">
        <f t="shared" si="1"/>
        <v>999</v>
      </c>
      <c r="BA93" s="65">
        <f t="shared" si="1"/>
        <v>999</v>
      </c>
      <c r="BB93" s="65">
        <f t="shared" si="1"/>
        <v>999</v>
      </c>
      <c r="BC93" s="65">
        <f t="shared" si="1"/>
        <v>999</v>
      </c>
      <c r="BD93" s="65">
        <f t="shared" si="1"/>
        <v>999</v>
      </c>
      <c r="BE93" s="65">
        <f t="shared" si="1"/>
        <v>999</v>
      </c>
      <c r="BF93" s="65">
        <f t="shared" si="1"/>
        <v>999</v>
      </c>
      <c r="BG93" s="65">
        <f t="shared" si="1"/>
        <v>999</v>
      </c>
      <c r="BH93" s="65">
        <f t="shared" si="1"/>
        <v>999</v>
      </c>
      <c r="BI93" s="65">
        <f t="shared" si="1"/>
        <v>999</v>
      </c>
      <c r="BJ93" s="65">
        <f t="shared" si="1"/>
        <v>999</v>
      </c>
      <c r="BK93" s="65">
        <f t="shared" si="1"/>
        <v>999</v>
      </c>
      <c r="BL93" s="65">
        <f t="shared" si="1"/>
        <v>999</v>
      </c>
      <c r="BM93" s="65">
        <f t="shared" si="1"/>
        <v>999</v>
      </c>
      <c r="BN93" s="65">
        <f t="shared" si="1"/>
        <v>999</v>
      </c>
      <c r="BO93" s="65">
        <f t="shared" si="1"/>
        <v>999</v>
      </c>
      <c r="BP93" s="65">
        <f t="shared" si="1"/>
        <v>999</v>
      </c>
      <c r="BQ93" s="65">
        <f t="shared" si="1"/>
        <v>999</v>
      </c>
      <c r="BR93" s="65">
        <f t="shared" si="1"/>
        <v>999</v>
      </c>
      <c r="BS93" s="65">
        <f t="shared" si="1"/>
        <v>999</v>
      </c>
      <c r="BT93" s="65">
        <f t="shared" si="1"/>
        <v>999</v>
      </c>
      <c r="BU93" s="65">
        <f t="shared" si="1"/>
        <v>999</v>
      </c>
      <c r="BV93" s="65">
        <f t="shared" si="1"/>
        <v>999</v>
      </c>
      <c r="BW93" s="65">
        <f t="shared" ref="BW93:EH93" si="2">BW86+BW88+BW90+BW92</f>
        <v>999</v>
      </c>
      <c r="BX93" s="65">
        <f t="shared" si="2"/>
        <v>999</v>
      </c>
      <c r="BY93" s="65">
        <f t="shared" si="2"/>
        <v>999</v>
      </c>
      <c r="BZ93" s="65">
        <f t="shared" si="2"/>
        <v>999</v>
      </c>
      <c r="CA93" s="65">
        <f t="shared" si="2"/>
        <v>999</v>
      </c>
      <c r="CB93" s="65">
        <f t="shared" si="2"/>
        <v>999</v>
      </c>
      <c r="CC93" s="65">
        <f t="shared" si="2"/>
        <v>999</v>
      </c>
      <c r="CD93" s="65">
        <f t="shared" si="2"/>
        <v>999</v>
      </c>
      <c r="CE93" s="65">
        <f t="shared" si="2"/>
        <v>999</v>
      </c>
      <c r="CF93" s="65">
        <f t="shared" si="2"/>
        <v>999</v>
      </c>
      <c r="CG93" s="65">
        <f t="shared" si="2"/>
        <v>999</v>
      </c>
      <c r="CH93" s="65">
        <f t="shared" si="2"/>
        <v>999</v>
      </c>
      <c r="CI93" s="65">
        <f t="shared" si="2"/>
        <v>999</v>
      </c>
      <c r="CJ93" s="65">
        <f t="shared" si="2"/>
        <v>999</v>
      </c>
      <c r="CK93" s="65">
        <f t="shared" si="2"/>
        <v>999</v>
      </c>
      <c r="CL93" s="65">
        <f t="shared" si="2"/>
        <v>999</v>
      </c>
      <c r="CM93" s="65">
        <f t="shared" si="2"/>
        <v>999</v>
      </c>
      <c r="CN93" s="65">
        <f t="shared" si="2"/>
        <v>999</v>
      </c>
      <c r="CO93" s="65">
        <f t="shared" si="2"/>
        <v>999</v>
      </c>
      <c r="CP93" s="65">
        <f t="shared" si="2"/>
        <v>999</v>
      </c>
      <c r="CQ93" s="65">
        <f t="shared" si="2"/>
        <v>999</v>
      </c>
      <c r="CR93" s="65">
        <f t="shared" si="2"/>
        <v>999</v>
      </c>
      <c r="CS93" s="65">
        <f t="shared" si="2"/>
        <v>999</v>
      </c>
      <c r="CT93" s="65">
        <f t="shared" si="2"/>
        <v>999</v>
      </c>
      <c r="CU93" s="65">
        <f t="shared" si="2"/>
        <v>999</v>
      </c>
      <c r="CV93" s="65">
        <f t="shared" si="2"/>
        <v>999</v>
      </c>
      <c r="CW93" s="65">
        <f t="shared" si="2"/>
        <v>999</v>
      </c>
      <c r="CX93" s="65">
        <f t="shared" si="2"/>
        <v>999</v>
      </c>
      <c r="CY93" s="65">
        <f t="shared" si="2"/>
        <v>999</v>
      </c>
      <c r="CZ93" s="65">
        <f t="shared" si="2"/>
        <v>999</v>
      </c>
      <c r="DA93" s="65">
        <f t="shared" si="2"/>
        <v>999</v>
      </c>
      <c r="DB93" s="65">
        <f t="shared" si="2"/>
        <v>999</v>
      </c>
      <c r="DC93" s="65">
        <f t="shared" si="2"/>
        <v>999</v>
      </c>
      <c r="DD93" s="65">
        <f t="shared" si="2"/>
        <v>999</v>
      </c>
      <c r="DE93" s="65">
        <f t="shared" si="2"/>
        <v>999</v>
      </c>
      <c r="DF93" s="65">
        <f t="shared" si="2"/>
        <v>999</v>
      </c>
      <c r="DG93" s="65">
        <f t="shared" si="2"/>
        <v>999</v>
      </c>
      <c r="DH93" s="65">
        <f t="shared" si="2"/>
        <v>999</v>
      </c>
      <c r="DI93" s="65">
        <f t="shared" si="2"/>
        <v>999</v>
      </c>
      <c r="DJ93" s="65">
        <f t="shared" si="2"/>
        <v>999</v>
      </c>
      <c r="DK93" s="65">
        <f t="shared" si="2"/>
        <v>999</v>
      </c>
      <c r="DL93" s="65">
        <f t="shared" si="2"/>
        <v>999</v>
      </c>
      <c r="DM93" s="65">
        <f t="shared" si="2"/>
        <v>999</v>
      </c>
      <c r="DN93" s="65">
        <f t="shared" si="2"/>
        <v>999</v>
      </c>
      <c r="DO93" s="65">
        <f t="shared" si="2"/>
        <v>999</v>
      </c>
      <c r="DP93" s="65">
        <f t="shared" si="2"/>
        <v>999</v>
      </c>
      <c r="DQ93" s="65">
        <f t="shared" si="2"/>
        <v>999</v>
      </c>
      <c r="DR93" s="65">
        <f t="shared" si="2"/>
        <v>999</v>
      </c>
      <c r="DS93" s="65">
        <f t="shared" si="2"/>
        <v>999</v>
      </c>
      <c r="DT93" s="65">
        <f t="shared" si="2"/>
        <v>999</v>
      </c>
      <c r="DU93" s="65">
        <f t="shared" si="2"/>
        <v>999</v>
      </c>
      <c r="DV93" s="65">
        <f t="shared" si="2"/>
        <v>999</v>
      </c>
      <c r="DW93" s="65">
        <f t="shared" si="2"/>
        <v>999</v>
      </c>
      <c r="DX93" s="65">
        <f t="shared" si="2"/>
        <v>999</v>
      </c>
      <c r="DY93" s="65">
        <f t="shared" si="2"/>
        <v>999</v>
      </c>
      <c r="DZ93" s="65">
        <f t="shared" si="2"/>
        <v>999</v>
      </c>
      <c r="EA93" s="65">
        <f t="shared" si="2"/>
        <v>999</v>
      </c>
      <c r="EB93" s="65">
        <f t="shared" si="2"/>
        <v>999</v>
      </c>
      <c r="EC93" s="65">
        <f t="shared" si="2"/>
        <v>999</v>
      </c>
      <c r="ED93" s="65">
        <f t="shared" si="2"/>
        <v>999</v>
      </c>
      <c r="EE93" s="65">
        <f t="shared" si="2"/>
        <v>999</v>
      </c>
      <c r="EF93" s="65">
        <f t="shared" si="2"/>
        <v>999</v>
      </c>
      <c r="EG93" s="65">
        <f t="shared" si="2"/>
        <v>999</v>
      </c>
      <c r="EH93" s="65">
        <f t="shared" si="2"/>
        <v>999</v>
      </c>
      <c r="EI93" s="65">
        <f t="shared" ref="EI93:GT93" si="3">EI86+EI88+EI90+EI92</f>
        <v>999</v>
      </c>
      <c r="EJ93" s="65">
        <f t="shared" si="3"/>
        <v>999</v>
      </c>
      <c r="EK93" s="65">
        <f t="shared" si="3"/>
        <v>999</v>
      </c>
      <c r="EL93" s="65">
        <f t="shared" si="3"/>
        <v>999</v>
      </c>
      <c r="EM93" s="65">
        <f t="shared" si="3"/>
        <v>999</v>
      </c>
      <c r="EN93" s="65">
        <f t="shared" si="3"/>
        <v>999</v>
      </c>
      <c r="EO93" s="65">
        <f t="shared" si="3"/>
        <v>999</v>
      </c>
      <c r="EP93" s="65">
        <f t="shared" si="3"/>
        <v>999</v>
      </c>
      <c r="EQ93" s="65">
        <f t="shared" si="3"/>
        <v>999</v>
      </c>
      <c r="ER93" s="65">
        <f t="shared" si="3"/>
        <v>999</v>
      </c>
      <c r="ES93" s="65">
        <f t="shared" si="3"/>
        <v>999</v>
      </c>
      <c r="ET93" s="65">
        <f t="shared" si="3"/>
        <v>999</v>
      </c>
      <c r="EU93" s="65">
        <f t="shared" si="3"/>
        <v>999</v>
      </c>
      <c r="EV93" s="65">
        <f t="shared" si="3"/>
        <v>999</v>
      </c>
      <c r="EW93" s="65">
        <f t="shared" si="3"/>
        <v>999</v>
      </c>
      <c r="EX93" s="65">
        <f t="shared" si="3"/>
        <v>999</v>
      </c>
      <c r="EY93" s="65">
        <f t="shared" si="3"/>
        <v>999</v>
      </c>
      <c r="EZ93" s="65">
        <f t="shared" si="3"/>
        <v>999</v>
      </c>
      <c r="FA93" s="65">
        <f t="shared" si="3"/>
        <v>999</v>
      </c>
      <c r="FB93" s="65">
        <f t="shared" si="3"/>
        <v>999</v>
      </c>
      <c r="FC93" s="65">
        <f t="shared" si="3"/>
        <v>999</v>
      </c>
      <c r="FD93" s="65">
        <f t="shared" si="3"/>
        <v>999</v>
      </c>
      <c r="FE93" s="65">
        <f t="shared" si="3"/>
        <v>999</v>
      </c>
      <c r="FF93" s="65">
        <f t="shared" si="3"/>
        <v>999</v>
      </c>
      <c r="FG93" s="65">
        <f t="shared" si="3"/>
        <v>999</v>
      </c>
      <c r="FH93" s="65">
        <f t="shared" si="3"/>
        <v>999</v>
      </c>
      <c r="FI93" s="65">
        <f t="shared" si="3"/>
        <v>999</v>
      </c>
      <c r="FJ93" s="65">
        <f t="shared" si="3"/>
        <v>999</v>
      </c>
      <c r="FK93" s="65">
        <f t="shared" si="3"/>
        <v>999</v>
      </c>
      <c r="FL93" s="65">
        <f t="shared" si="3"/>
        <v>999</v>
      </c>
      <c r="FM93" s="65">
        <f t="shared" si="3"/>
        <v>999</v>
      </c>
      <c r="FN93" s="65">
        <f t="shared" si="3"/>
        <v>999</v>
      </c>
      <c r="FO93" s="65">
        <f t="shared" si="3"/>
        <v>999</v>
      </c>
      <c r="FP93" s="65">
        <f t="shared" si="3"/>
        <v>999</v>
      </c>
      <c r="FQ93" s="65">
        <f t="shared" si="3"/>
        <v>999</v>
      </c>
      <c r="FR93" s="65">
        <f t="shared" si="3"/>
        <v>999</v>
      </c>
      <c r="FS93" s="65">
        <f t="shared" si="3"/>
        <v>999</v>
      </c>
      <c r="FT93" s="65">
        <f t="shared" si="3"/>
        <v>999</v>
      </c>
      <c r="FU93" s="65">
        <f t="shared" si="3"/>
        <v>999</v>
      </c>
      <c r="FV93" s="65">
        <f t="shared" si="3"/>
        <v>999</v>
      </c>
      <c r="FW93" s="65">
        <f t="shared" si="3"/>
        <v>999</v>
      </c>
      <c r="FX93" s="65">
        <f t="shared" si="3"/>
        <v>999</v>
      </c>
      <c r="FY93" s="65">
        <f t="shared" si="3"/>
        <v>999</v>
      </c>
      <c r="FZ93" s="65">
        <f t="shared" si="3"/>
        <v>999</v>
      </c>
      <c r="GA93" s="65">
        <f t="shared" si="3"/>
        <v>999</v>
      </c>
      <c r="GB93" s="65">
        <f t="shared" si="3"/>
        <v>999</v>
      </c>
      <c r="GC93" s="65">
        <f t="shared" si="3"/>
        <v>999</v>
      </c>
      <c r="GD93" s="65">
        <f t="shared" si="3"/>
        <v>999</v>
      </c>
      <c r="GE93" s="65">
        <f t="shared" si="3"/>
        <v>999</v>
      </c>
      <c r="GF93" s="65">
        <f t="shared" si="3"/>
        <v>999</v>
      </c>
      <c r="GG93" s="65">
        <f t="shared" si="3"/>
        <v>999</v>
      </c>
      <c r="GH93" s="65">
        <f t="shared" si="3"/>
        <v>999</v>
      </c>
      <c r="GI93" s="65">
        <f t="shared" si="3"/>
        <v>999</v>
      </c>
      <c r="GJ93" s="65">
        <f t="shared" si="3"/>
        <v>999</v>
      </c>
      <c r="GK93" s="65">
        <f t="shared" si="3"/>
        <v>999</v>
      </c>
      <c r="GL93" s="65">
        <f t="shared" si="3"/>
        <v>999</v>
      </c>
      <c r="GM93" s="65">
        <f t="shared" si="3"/>
        <v>999</v>
      </c>
      <c r="GN93" s="65">
        <f t="shared" si="3"/>
        <v>999</v>
      </c>
      <c r="GO93" s="65">
        <f t="shared" si="3"/>
        <v>999</v>
      </c>
      <c r="GP93" s="65">
        <f t="shared" si="3"/>
        <v>999</v>
      </c>
      <c r="GQ93" s="65">
        <f t="shared" si="3"/>
        <v>999</v>
      </c>
      <c r="GR93" s="65">
        <f t="shared" si="3"/>
        <v>999</v>
      </c>
      <c r="GS93" s="65">
        <f t="shared" si="3"/>
        <v>999</v>
      </c>
      <c r="GT93" s="65">
        <f t="shared" si="3"/>
        <v>999</v>
      </c>
      <c r="GU93" s="65">
        <f t="shared" ref="GU93:IW93" si="4">GU86+GU88+GU90+GU92</f>
        <v>999</v>
      </c>
      <c r="GV93" s="65">
        <f t="shared" si="4"/>
        <v>999</v>
      </c>
      <c r="GW93" s="65">
        <f t="shared" si="4"/>
        <v>999</v>
      </c>
      <c r="GX93" s="65">
        <f t="shared" si="4"/>
        <v>999</v>
      </c>
      <c r="GY93" s="65">
        <f t="shared" si="4"/>
        <v>999</v>
      </c>
      <c r="GZ93" s="65">
        <f t="shared" si="4"/>
        <v>999</v>
      </c>
      <c r="HA93" s="65">
        <f t="shared" si="4"/>
        <v>999</v>
      </c>
      <c r="HB93" s="65">
        <f t="shared" si="4"/>
        <v>999</v>
      </c>
      <c r="HC93" s="65">
        <f t="shared" si="4"/>
        <v>999</v>
      </c>
      <c r="HD93" s="65">
        <f t="shared" si="4"/>
        <v>999</v>
      </c>
      <c r="HE93" s="65">
        <f t="shared" si="4"/>
        <v>999</v>
      </c>
      <c r="HF93" s="65">
        <f t="shared" si="4"/>
        <v>999</v>
      </c>
      <c r="HG93" s="65">
        <f t="shared" si="4"/>
        <v>999</v>
      </c>
      <c r="HH93" s="65">
        <f t="shared" si="4"/>
        <v>999</v>
      </c>
      <c r="HI93" s="65">
        <f t="shared" si="4"/>
        <v>999</v>
      </c>
      <c r="HJ93" s="65">
        <f t="shared" si="4"/>
        <v>999</v>
      </c>
      <c r="HK93" s="65">
        <f t="shared" si="4"/>
        <v>999</v>
      </c>
      <c r="HL93" s="65">
        <f t="shared" si="4"/>
        <v>999</v>
      </c>
      <c r="HM93" s="65">
        <f t="shared" si="4"/>
        <v>999</v>
      </c>
      <c r="HN93" s="65">
        <f t="shared" si="4"/>
        <v>999</v>
      </c>
      <c r="HO93" s="65">
        <f t="shared" si="4"/>
        <v>999</v>
      </c>
      <c r="HP93" s="65">
        <f t="shared" si="4"/>
        <v>999</v>
      </c>
      <c r="HQ93" s="65">
        <f t="shared" si="4"/>
        <v>999</v>
      </c>
      <c r="HR93" s="65">
        <f t="shared" si="4"/>
        <v>999</v>
      </c>
      <c r="HS93" s="65">
        <f t="shared" si="4"/>
        <v>999</v>
      </c>
      <c r="HT93" s="65">
        <f t="shared" si="4"/>
        <v>999</v>
      </c>
      <c r="HU93" s="65">
        <f t="shared" si="4"/>
        <v>999</v>
      </c>
      <c r="HV93" s="65">
        <f t="shared" si="4"/>
        <v>999</v>
      </c>
      <c r="HW93" s="65">
        <f t="shared" si="4"/>
        <v>999</v>
      </c>
      <c r="HX93" s="65">
        <f t="shared" si="4"/>
        <v>999</v>
      </c>
      <c r="HY93" s="65">
        <f t="shared" si="4"/>
        <v>999</v>
      </c>
      <c r="HZ93" s="65">
        <f t="shared" si="4"/>
        <v>999</v>
      </c>
      <c r="IA93" s="65">
        <f t="shared" si="4"/>
        <v>999</v>
      </c>
      <c r="IB93" s="65">
        <f t="shared" si="4"/>
        <v>999</v>
      </c>
      <c r="IC93" s="65">
        <f t="shared" si="4"/>
        <v>999</v>
      </c>
      <c r="ID93" s="65">
        <f t="shared" si="4"/>
        <v>999</v>
      </c>
      <c r="IE93" s="65">
        <f t="shared" si="4"/>
        <v>999</v>
      </c>
      <c r="IF93" s="65">
        <f t="shared" si="4"/>
        <v>999</v>
      </c>
      <c r="IG93" s="65">
        <f t="shared" si="4"/>
        <v>999</v>
      </c>
      <c r="IH93" s="65">
        <f t="shared" si="4"/>
        <v>999</v>
      </c>
      <c r="II93" s="65">
        <f t="shared" si="4"/>
        <v>999</v>
      </c>
      <c r="IJ93" s="65">
        <f t="shared" si="4"/>
        <v>999</v>
      </c>
      <c r="IK93" s="65">
        <f t="shared" si="4"/>
        <v>999</v>
      </c>
      <c r="IL93" s="65">
        <f t="shared" si="4"/>
        <v>999</v>
      </c>
      <c r="IM93" s="65">
        <f t="shared" si="4"/>
        <v>999</v>
      </c>
      <c r="IN93" s="65">
        <f t="shared" si="4"/>
        <v>999</v>
      </c>
      <c r="IO93" s="65">
        <f t="shared" si="4"/>
        <v>999</v>
      </c>
      <c r="IP93" s="65">
        <f t="shared" si="4"/>
        <v>999</v>
      </c>
      <c r="IQ93" s="65">
        <f t="shared" si="4"/>
        <v>999</v>
      </c>
      <c r="IR93" s="65">
        <f t="shared" si="4"/>
        <v>999</v>
      </c>
      <c r="IS93" s="65">
        <f t="shared" si="4"/>
        <v>999</v>
      </c>
      <c r="IT93" s="65">
        <f t="shared" si="4"/>
        <v>999</v>
      </c>
      <c r="IU93" s="65">
        <f t="shared" si="4"/>
        <v>999</v>
      </c>
      <c r="IV93" s="65">
        <f t="shared" si="4"/>
        <v>999</v>
      </c>
      <c r="IW93" s="65">
        <f t="shared" si="4"/>
        <v>0</v>
      </c>
      <c r="IX93" s="19"/>
    </row>
    <row r="94" spans="1:258" s="2" customFormat="1" ht="15.75" customHeight="1">
      <c r="A94" s="7">
        <v>85</v>
      </c>
      <c r="B94" s="89" t="s">
        <v>65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1"/>
      <c r="IX94" s="7"/>
    </row>
    <row r="95" spans="1:258" s="2" customFormat="1" ht="34.5" customHeight="1">
      <c r="A95" s="7">
        <v>86</v>
      </c>
      <c r="B95" s="84" t="s">
        <v>66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  <c r="IW95" s="84"/>
      <c r="IX95" s="7"/>
    </row>
    <row r="96" spans="1:258" s="2" customFormat="1" ht="30.75" customHeight="1">
      <c r="A96" s="7">
        <v>87</v>
      </c>
      <c r="B96" s="75" t="s">
        <v>67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7"/>
      <c r="IX96" s="7"/>
    </row>
    <row r="97" spans="1:258" s="2" customFormat="1" ht="75">
      <c r="A97" s="7">
        <v>88</v>
      </c>
      <c r="B97" s="10" t="s">
        <v>68</v>
      </c>
      <c r="C97" s="25">
        <f>D97+E97+F97+G97+H97+I97+J97+K97+L97+IW97</f>
        <v>765.80899999999997</v>
      </c>
      <c r="D97" s="25">
        <v>60</v>
      </c>
      <c r="E97" s="25">
        <v>0</v>
      </c>
      <c r="F97" s="25">
        <v>0</v>
      </c>
      <c r="G97" s="25">
        <v>0</v>
      </c>
      <c r="H97" s="25">
        <v>625.80899999999997</v>
      </c>
      <c r="I97" s="25">
        <v>80</v>
      </c>
      <c r="J97" s="67">
        <v>0</v>
      </c>
      <c r="K97" s="22">
        <v>0</v>
      </c>
      <c r="L97" s="22">
        <v>0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22">
        <v>0</v>
      </c>
      <c r="IX97" s="7">
        <v>37</v>
      </c>
    </row>
    <row r="98" spans="1:258" s="2" customFormat="1">
      <c r="A98" s="7">
        <v>89</v>
      </c>
      <c r="B98" s="21" t="s">
        <v>16</v>
      </c>
      <c r="C98" s="26">
        <f>D98+E98+F98+G98+H98+I98+J98</f>
        <v>765.80899999999997</v>
      </c>
      <c r="D98" s="22">
        <v>60</v>
      </c>
      <c r="E98" s="22">
        <v>0</v>
      </c>
      <c r="F98" s="22">
        <v>0</v>
      </c>
      <c r="G98" s="22">
        <v>0</v>
      </c>
      <c r="H98" s="26">
        <v>625.80899999999997</v>
      </c>
      <c r="I98" s="26">
        <v>80</v>
      </c>
      <c r="J98" s="63">
        <v>0</v>
      </c>
      <c r="K98" s="22">
        <v>0</v>
      </c>
      <c r="L98" s="22">
        <v>0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22">
        <v>0</v>
      </c>
      <c r="IX98" s="17"/>
    </row>
    <row r="99" spans="1:258" s="2" customFormat="1" ht="75">
      <c r="A99" s="7">
        <v>90</v>
      </c>
      <c r="B99" s="10" t="s">
        <v>69</v>
      </c>
      <c r="C99" s="25">
        <f>D99+E99+F99+G99+H99+I99+J99</f>
        <v>86</v>
      </c>
      <c r="D99" s="25">
        <v>25</v>
      </c>
      <c r="E99" s="25">
        <v>16</v>
      </c>
      <c r="F99" s="25">
        <v>15</v>
      </c>
      <c r="G99" s="25">
        <v>30</v>
      </c>
      <c r="H99" s="25">
        <v>0</v>
      </c>
      <c r="I99" s="25">
        <v>0</v>
      </c>
      <c r="J99" s="67">
        <v>0</v>
      </c>
      <c r="K99" s="22">
        <v>0</v>
      </c>
      <c r="L99" s="22">
        <v>0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22">
        <v>0</v>
      </c>
      <c r="IX99" s="7">
        <v>35</v>
      </c>
    </row>
    <row r="100" spans="1:258" s="2" customFormat="1">
      <c r="A100" s="7">
        <v>91</v>
      </c>
      <c r="B100" s="21" t="s">
        <v>16</v>
      </c>
      <c r="C100" s="22">
        <f>+D100+E100+F100+G100+H100+I100+J100</f>
        <v>86</v>
      </c>
      <c r="D100" s="22">
        <v>25</v>
      </c>
      <c r="E100" s="22">
        <v>16</v>
      </c>
      <c r="F100" s="22">
        <v>15</v>
      </c>
      <c r="G100" s="22">
        <v>30</v>
      </c>
      <c r="H100" s="22">
        <v>0</v>
      </c>
      <c r="I100" s="22">
        <v>0</v>
      </c>
      <c r="J100" s="61">
        <v>0</v>
      </c>
      <c r="K100" s="22">
        <v>0</v>
      </c>
      <c r="L100" s="22">
        <v>0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22">
        <v>0</v>
      </c>
      <c r="IX100" s="7"/>
    </row>
    <row r="101" spans="1:258" s="2" customFormat="1" ht="75">
      <c r="A101" s="7">
        <v>92</v>
      </c>
      <c r="B101" s="10" t="s">
        <v>70</v>
      </c>
      <c r="C101" s="25">
        <f>D101+E101+F101+G101+H101+I101+J101</f>
        <v>23</v>
      </c>
      <c r="D101" s="25">
        <v>15</v>
      </c>
      <c r="E101" s="25">
        <v>0</v>
      </c>
      <c r="F101" s="25">
        <v>8</v>
      </c>
      <c r="G101" s="25">
        <v>0</v>
      </c>
      <c r="H101" s="25">
        <v>0</v>
      </c>
      <c r="I101" s="25">
        <v>0</v>
      </c>
      <c r="J101" s="67">
        <v>0</v>
      </c>
      <c r="K101" s="18">
        <v>0</v>
      </c>
      <c r="L101" s="18">
        <v>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18">
        <v>0</v>
      </c>
      <c r="IX101" s="7">
        <v>36</v>
      </c>
    </row>
    <row r="102" spans="1:258" s="2" customFormat="1">
      <c r="A102" s="7">
        <v>93</v>
      </c>
      <c r="B102" s="21" t="s">
        <v>16</v>
      </c>
      <c r="C102" s="22">
        <f>+D102+E102+F102+G102+H102+I102+J102</f>
        <v>23</v>
      </c>
      <c r="D102" s="22">
        <v>15</v>
      </c>
      <c r="E102" s="22">
        <v>0</v>
      </c>
      <c r="F102" s="22">
        <v>8</v>
      </c>
      <c r="G102" s="22">
        <v>0</v>
      </c>
      <c r="H102" s="22">
        <v>0</v>
      </c>
      <c r="I102" s="22">
        <v>0</v>
      </c>
      <c r="J102" s="61">
        <v>0</v>
      </c>
      <c r="K102" s="22">
        <v>0</v>
      </c>
      <c r="L102" s="22">
        <v>0</v>
      </c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22">
        <v>0</v>
      </c>
      <c r="IX102" s="7"/>
    </row>
    <row r="103" spans="1:258" s="2" customFormat="1" ht="120">
      <c r="A103" s="7">
        <v>94</v>
      </c>
      <c r="B103" s="10" t="s">
        <v>71</v>
      </c>
      <c r="C103" s="25">
        <f>D103+E103+F103+G103+H103+I103+J103+K103+L103+IW103</f>
        <v>1724</v>
      </c>
      <c r="D103" s="25">
        <v>209</v>
      </c>
      <c r="E103" s="25">
        <v>1135</v>
      </c>
      <c r="F103" s="25">
        <v>0</v>
      </c>
      <c r="G103" s="25">
        <v>190</v>
      </c>
      <c r="H103" s="25">
        <v>190</v>
      </c>
      <c r="I103" s="25">
        <v>0</v>
      </c>
      <c r="J103" s="67">
        <v>0</v>
      </c>
      <c r="K103" s="18">
        <v>0</v>
      </c>
      <c r="L103" s="18">
        <v>0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18">
        <v>0</v>
      </c>
      <c r="IX103" s="7">
        <v>38</v>
      </c>
    </row>
    <row r="104" spans="1:258" s="2" customFormat="1">
      <c r="A104" s="7">
        <v>95</v>
      </c>
      <c r="B104" s="21" t="s">
        <v>16</v>
      </c>
      <c r="C104" s="26">
        <f>D104+E104+F104+G104+H104+I104+J104</f>
        <v>1724</v>
      </c>
      <c r="D104" s="26">
        <v>209</v>
      </c>
      <c r="E104" s="26">
        <v>1135</v>
      </c>
      <c r="F104" s="26">
        <v>0</v>
      </c>
      <c r="G104" s="26">
        <v>190</v>
      </c>
      <c r="H104" s="26">
        <v>190</v>
      </c>
      <c r="I104" s="26">
        <v>0</v>
      </c>
      <c r="J104" s="63">
        <v>0</v>
      </c>
      <c r="K104" s="22">
        <v>0</v>
      </c>
      <c r="L104" s="22">
        <v>0</v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22">
        <v>0</v>
      </c>
      <c r="IX104" s="7"/>
    </row>
    <row r="105" spans="1:258" s="2" customFormat="1" ht="60">
      <c r="A105" s="7">
        <v>96</v>
      </c>
      <c r="B105" s="10" t="s">
        <v>72</v>
      </c>
      <c r="C105" s="18">
        <f>D105+E105+F105+G105+H105+I105+J105</f>
        <v>528.20000000000005</v>
      </c>
      <c r="D105" s="18">
        <v>0</v>
      </c>
      <c r="E105" s="18">
        <v>0</v>
      </c>
      <c r="F105" s="18">
        <v>251</v>
      </c>
      <c r="G105" s="18">
        <v>277.2</v>
      </c>
      <c r="H105" s="18">
        <v>0</v>
      </c>
      <c r="I105" s="18">
        <v>0</v>
      </c>
      <c r="J105" s="60">
        <v>0</v>
      </c>
      <c r="K105" s="18">
        <v>0</v>
      </c>
      <c r="L105" s="18">
        <v>0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18">
        <v>0</v>
      </c>
      <c r="IX105" s="7">
        <v>39</v>
      </c>
    </row>
    <row r="106" spans="1:258" s="2" customFormat="1">
      <c r="A106" s="7">
        <v>97</v>
      </c>
      <c r="B106" s="34" t="s">
        <v>16</v>
      </c>
      <c r="C106" s="26">
        <f>D106+E106+F106+G106+H106+I106+J106</f>
        <v>528.20000000000005</v>
      </c>
      <c r="D106" s="26">
        <v>0</v>
      </c>
      <c r="E106" s="26">
        <v>0</v>
      </c>
      <c r="F106" s="26">
        <v>251</v>
      </c>
      <c r="G106" s="26">
        <v>277.2</v>
      </c>
      <c r="H106" s="26">
        <v>0</v>
      </c>
      <c r="I106" s="26">
        <v>0</v>
      </c>
      <c r="J106" s="63">
        <v>0</v>
      </c>
      <c r="K106" s="26">
        <v>0</v>
      </c>
      <c r="L106" s="26">
        <v>0</v>
      </c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26">
        <v>0</v>
      </c>
      <c r="IX106" s="56"/>
    </row>
    <row r="107" spans="1:258" s="2" customFormat="1" ht="120">
      <c r="A107" s="7">
        <v>98</v>
      </c>
      <c r="B107" s="10" t="s">
        <v>90</v>
      </c>
      <c r="C107" s="26">
        <f>D107+E107+F107+G107+H107+I107+J107+K107+L107+IW107</f>
        <v>130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130</v>
      </c>
      <c r="K107" s="26">
        <v>0</v>
      </c>
      <c r="L107" s="26">
        <v>0</v>
      </c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26">
        <v>0</v>
      </c>
      <c r="IX107" s="56">
        <v>9</v>
      </c>
    </row>
    <row r="108" spans="1:258" s="2" customFormat="1">
      <c r="A108" s="7">
        <v>99</v>
      </c>
      <c r="B108" s="34" t="s">
        <v>16</v>
      </c>
      <c r="C108" s="26">
        <f>D108+E108+F108+G108+H108+I108+J108+K108+L108+IW108</f>
        <v>130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63">
        <v>130</v>
      </c>
      <c r="K108" s="26">
        <v>0</v>
      </c>
      <c r="L108" s="26">
        <v>0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26">
        <v>0</v>
      </c>
      <c r="IX108" s="56"/>
    </row>
    <row r="109" spans="1:258" s="2" customFormat="1" ht="150">
      <c r="A109" s="7">
        <v>100</v>
      </c>
      <c r="B109" s="10" t="s">
        <v>91</v>
      </c>
      <c r="C109" s="26">
        <f>D109+E109+F109+G109+H109+I109+J109+K109+L109+IW109</f>
        <v>125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63">
        <v>125</v>
      </c>
      <c r="K109" s="26">
        <v>0</v>
      </c>
      <c r="L109" s="26">
        <v>0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26">
        <v>0</v>
      </c>
      <c r="IX109" s="56">
        <v>15</v>
      </c>
    </row>
    <row r="110" spans="1:258" s="2" customFormat="1">
      <c r="A110" s="7">
        <v>101</v>
      </c>
      <c r="B110" s="34" t="s">
        <v>16</v>
      </c>
      <c r="C110" s="26">
        <f>D110+E110+F110+G110+H110+I110+J110+K110+L110+IW110</f>
        <v>125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63">
        <v>125</v>
      </c>
      <c r="K110" s="26">
        <v>0</v>
      </c>
      <c r="L110" s="26">
        <v>0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26">
        <v>0</v>
      </c>
      <c r="IX110" s="56"/>
    </row>
    <row r="111" spans="1:258" s="2" customFormat="1" ht="28.5">
      <c r="A111" s="7">
        <v>102</v>
      </c>
      <c r="B111" s="21" t="s">
        <v>73</v>
      </c>
      <c r="C111" s="22">
        <f>D111+E111+F111+G111+H111+I111+J111+K111+L111+IW111</f>
        <v>3382.009</v>
      </c>
      <c r="D111" s="22">
        <f>D103+D101+D99+D97</f>
        <v>309</v>
      </c>
      <c r="E111" s="22">
        <v>1151</v>
      </c>
      <c r="F111" s="22">
        <v>274</v>
      </c>
      <c r="G111" s="22">
        <f>G106+G103+G101+G99</f>
        <v>497.2</v>
      </c>
      <c r="H111" s="22">
        <f>H104+H100+H98</f>
        <v>815.80899999999997</v>
      </c>
      <c r="I111" s="22">
        <f>I104+I98</f>
        <v>80</v>
      </c>
      <c r="J111" s="22">
        <f>J110+J108+J104+J102+J100+J98</f>
        <v>255</v>
      </c>
      <c r="K111" s="22">
        <v>0</v>
      </c>
      <c r="L111" s="22">
        <v>0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  <c r="IW111" s="22">
        <v>0</v>
      </c>
      <c r="IX111" s="48"/>
    </row>
    <row r="112" spans="1:258" s="2" customFormat="1" ht="31.5" customHeight="1">
      <c r="A112" s="7">
        <v>103</v>
      </c>
      <c r="B112" s="104" t="s">
        <v>88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  <c r="FY112" s="105"/>
      <c r="FZ112" s="105"/>
      <c r="GA112" s="105"/>
      <c r="GB112" s="105"/>
      <c r="GC112" s="105"/>
      <c r="GD112" s="105"/>
      <c r="GE112" s="105"/>
      <c r="GF112" s="105"/>
      <c r="GG112" s="105"/>
      <c r="GH112" s="105"/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/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/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/>
      <c r="HQ112" s="105"/>
      <c r="HR112" s="105"/>
      <c r="HS112" s="105"/>
      <c r="HT112" s="105"/>
      <c r="HU112" s="105"/>
      <c r="HV112" s="105"/>
      <c r="HW112" s="105"/>
      <c r="HX112" s="105"/>
      <c r="HY112" s="105"/>
      <c r="HZ112" s="105"/>
      <c r="IA112" s="105"/>
      <c r="IB112" s="105"/>
      <c r="IC112" s="105"/>
      <c r="ID112" s="105"/>
      <c r="IE112" s="105"/>
      <c r="IF112" s="105"/>
      <c r="IG112" s="105"/>
      <c r="IH112" s="105"/>
      <c r="II112" s="105"/>
      <c r="IJ112" s="105"/>
      <c r="IK112" s="105"/>
      <c r="IL112" s="105"/>
      <c r="IM112" s="105"/>
      <c r="IN112" s="105"/>
      <c r="IO112" s="105"/>
      <c r="IP112" s="105"/>
      <c r="IQ112" s="105"/>
      <c r="IR112" s="105"/>
      <c r="IS112" s="105"/>
      <c r="IT112" s="105"/>
      <c r="IU112" s="105"/>
      <c r="IV112" s="105"/>
      <c r="IW112" s="105"/>
      <c r="IX112" s="106"/>
    </row>
    <row r="113" spans="1:258" s="2" customFormat="1" ht="28.5" customHeight="1">
      <c r="A113" s="7">
        <v>104</v>
      </c>
      <c r="B113" s="107" t="s">
        <v>74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  <c r="IP113" s="108"/>
      <c r="IQ113" s="108"/>
      <c r="IR113" s="108"/>
      <c r="IS113" s="108"/>
      <c r="IT113" s="108"/>
      <c r="IU113" s="108"/>
      <c r="IV113" s="108"/>
      <c r="IW113" s="108"/>
      <c r="IX113" s="109"/>
    </row>
    <row r="114" spans="1:258" s="2" customFormat="1" ht="24.75" customHeight="1">
      <c r="A114" s="7">
        <v>105</v>
      </c>
      <c r="B114" s="81" t="s">
        <v>75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3"/>
    </row>
    <row r="115" spans="1:258" s="2" customFormat="1" ht="180">
      <c r="A115" s="7">
        <v>106</v>
      </c>
      <c r="B115" s="10" t="s">
        <v>76</v>
      </c>
      <c r="C115" s="25">
        <f>D115+E115+F115+G115+H115+I115+J115+K115+L115+IW115</f>
        <v>26637.478999999996</v>
      </c>
      <c r="D115" s="25">
        <v>1200</v>
      </c>
      <c r="E115" s="25">
        <v>1250</v>
      </c>
      <c r="F115" s="25">
        <v>1410</v>
      </c>
      <c r="G115" s="25">
        <v>2472.826</v>
      </c>
      <c r="H115" s="25">
        <v>2945.6529999999998</v>
      </c>
      <c r="I115" s="25">
        <v>3471.8</v>
      </c>
      <c r="J115" s="67">
        <v>3471.8</v>
      </c>
      <c r="K115" s="25">
        <v>3471.8</v>
      </c>
      <c r="L115" s="25">
        <v>3471.8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  <c r="IW115" s="25">
        <v>3471.8</v>
      </c>
      <c r="IX115" s="7">
        <v>42</v>
      </c>
    </row>
    <row r="116" spans="1:258" s="2" customFormat="1">
      <c r="A116" s="7">
        <v>107</v>
      </c>
      <c r="B116" s="21" t="s">
        <v>16</v>
      </c>
      <c r="C116" s="22">
        <f>D116+E116+F116+G116+H116+I116+J116+K116+L116+IW116</f>
        <v>26637.478999999996</v>
      </c>
      <c r="D116" s="22">
        <v>1200</v>
      </c>
      <c r="E116" s="22">
        <v>1250</v>
      </c>
      <c r="F116" s="22">
        <v>1410</v>
      </c>
      <c r="G116" s="26">
        <v>2472.826</v>
      </c>
      <c r="H116" s="26">
        <v>2945.6529999999998</v>
      </c>
      <c r="I116" s="26">
        <v>3471.8</v>
      </c>
      <c r="J116" s="63">
        <v>3471.8</v>
      </c>
      <c r="K116" s="26">
        <v>3471.8</v>
      </c>
      <c r="L116" s="26">
        <v>3471.8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26">
        <v>3471.8</v>
      </c>
      <c r="IX116" s="17"/>
    </row>
    <row r="117" spans="1:258" s="2" customFormat="1" ht="195">
      <c r="A117" s="7">
        <v>108</v>
      </c>
      <c r="B117" s="10" t="s">
        <v>77</v>
      </c>
      <c r="C117" s="25">
        <f>D117+E117+F117+G117+H117+I117+J117+K117+L117+IW117</f>
        <v>161858.55000000002</v>
      </c>
      <c r="D117" s="25">
        <v>1130</v>
      </c>
      <c r="E117" s="25">
        <v>8925</v>
      </c>
      <c r="F117" s="25">
        <v>5867</v>
      </c>
      <c r="G117" s="25">
        <v>13396.8</v>
      </c>
      <c r="H117" s="25">
        <v>13839.83</v>
      </c>
      <c r="I117" s="25">
        <v>21635.7</v>
      </c>
      <c r="J117" s="67">
        <v>25000</v>
      </c>
      <c r="K117" s="25">
        <v>24022</v>
      </c>
      <c r="L117" s="25">
        <v>24021</v>
      </c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25">
        <v>24021.22</v>
      </c>
      <c r="IX117" s="7">
        <v>42</v>
      </c>
    </row>
    <row r="118" spans="1:258" s="2" customFormat="1">
      <c r="A118" s="7">
        <v>109</v>
      </c>
      <c r="B118" s="21" t="s">
        <v>16</v>
      </c>
      <c r="C118" s="26">
        <f>D118+E118+F118+G118+H118+I118+J118+K118+L118+IW118</f>
        <v>161858.76999999999</v>
      </c>
      <c r="D118" s="26">
        <v>1130</v>
      </c>
      <c r="E118" s="22">
        <v>8925</v>
      </c>
      <c r="F118" s="22">
        <v>5867</v>
      </c>
      <c r="G118" s="26">
        <v>13396.8</v>
      </c>
      <c r="H118" s="26">
        <v>13839.83</v>
      </c>
      <c r="I118" s="26">
        <v>21635.7</v>
      </c>
      <c r="J118" s="63">
        <v>25000</v>
      </c>
      <c r="K118" s="26">
        <v>24022</v>
      </c>
      <c r="L118" s="26">
        <v>24021.22</v>
      </c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26">
        <v>24021.22</v>
      </c>
      <c r="IX118" s="17"/>
    </row>
    <row r="119" spans="1:258" s="2" customFormat="1">
      <c r="A119" s="7">
        <v>110</v>
      </c>
      <c r="B119" s="84" t="s">
        <v>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17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  <c r="IW119" s="17"/>
      <c r="IX119" s="17"/>
    </row>
    <row r="120" spans="1:258" s="2" customFormat="1" ht="210">
      <c r="A120" s="7">
        <v>111</v>
      </c>
      <c r="B120" s="10" t="s">
        <v>89</v>
      </c>
      <c r="C120" s="25">
        <f>D120+E120+F120+G120+H120+I120+J120+K120+L120+IW120</f>
        <v>228.95399999999998</v>
      </c>
      <c r="D120" s="25">
        <v>55</v>
      </c>
      <c r="E120" s="25">
        <v>21</v>
      </c>
      <c r="F120" s="25">
        <v>40</v>
      </c>
      <c r="G120" s="25">
        <v>40</v>
      </c>
      <c r="H120" s="25">
        <v>38.5</v>
      </c>
      <c r="I120" s="25">
        <v>31.254000000000001</v>
      </c>
      <c r="J120" s="25">
        <v>3.2</v>
      </c>
      <c r="K120" s="25">
        <v>0</v>
      </c>
      <c r="L120" s="25">
        <v>0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  <c r="IW120" s="25">
        <v>0</v>
      </c>
      <c r="IX120" s="7">
        <v>45</v>
      </c>
    </row>
    <row r="121" spans="1:258" s="2" customFormat="1">
      <c r="A121" s="7">
        <v>112</v>
      </c>
      <c r="B121" s="21" t="s">
        <v>16</v>
      </c>
      <c r="C121" s="22">
        <f>D121+E121+F121+G121+H121+I121+J121+K121+L121+IW121</f>
        <v>228.95399999999998</v>
      </c>
      <c r="D121" s="22">
        <v>55</v>
      </c>
      <c r="E121" s="22">
        <v>21</v>
      </c>
      <c r="F121" s="22">
        <v>40</v>
      </c>
      <c r="G121" s="22">
        <v>40</v>
      </c>
      <c r="H121" s="26">
        <v>38.5</v>
      </c>
      <c r="I121" s="22">
        <v>31.254000000000001</v>
      </c>
      <c r="J121" s="26">
        <v>3.2</v>
      </c>
      <c r="K121" s="26">
        <v>0</v>
      </c>
      <c r="L121" s="26"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  <c r="IW121" s="26">
        <v>0</v>
      </c>
      <c r="IX121" s="17"/>
    </row>
    <row r="122" spans="1:258" s="2" customFormat="1" ht="150">
      <c r="A122" s="7">
        <v>113</v>
      </c>
      <c r="B122" s="10" t="s">
        <v>79</v>
      </c>
      <c r="C122" s="25">
        <f>D122+E122+F122+G122+H122+I122+J122+K122+L122+IW122</f>
        <v>8</v>
      </c>
      <c r="D122" s="25">
        <v>4</v>
      </c>
      <c r="E122" s="25">
        <v>4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  <c r="IW122" s="25">
        <v>0</v>
      </c>
      <c r="IX122" s="7">
        <v>45</v>
      </c>
    </row>
    <row r="123" spans="1:258" s="2" customFormat="1">
      <c r="A123" s="7">
        <v>114</v>
      </c>
      <c r="B123" s="21" t="s">
        <v>16</v>
      </c>
      <c r="C123" s="22">
        <f t="shared" ref="C123" si="5">D123+E123+F123+G123+H123+I123+J123</f>
        <v>8</v>
      </c>
      <c r="D123" s="22">
        <v>4</v>
      </c>
      <c r="E123" s="22">
        <v>4</v>
      </c>
      <c r="F123" s="22">
        <v>0</v>
      </c>
      <c r="G123" s="22">
        <v>0</v>
      </c>
      <c r="H123" s="22">
        <v>0</v>
      </c>
      <c r="I123" s="22">
        <v>0</v>
      </c>
      <c r="J123" s="67">
        <v>0</v>
      </c>
      <c r="K123" s="25">
        <v>0</v>
      </c>
      <c r="L123" s="25">
        <v>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  <c r="IW123" s="25">
        <v>0</v>
      </c>
      <c r="IX123" s="17"/>
    </row>
    <row r="124" spans="1:258" s="2" customFormat="1" ht="195">
      <c r="A124" s="7">
        <v>115</v>
      </c>
      <c r="B124" s="10" t="s">
        <v>80</v>
      </c>
      <c r="C124" s="25">
        <f>D124+E124+F124+G124+H124+I124+J124+K124+L124+IW124</f>
        <v>1615.0260000000001</v>
      </c>
      <c r="D124" s="25">
        <v>533</v>
      </c>
      <c r="E124" s="25">
        <v>198</v>
      </c>
      <c r="F124" s="25">
        <v>256</v>
      </c>
      <c r="G124" s="25">
        <v>256</v>
      </c>
      <c r="H124" s="25">
        <v>162.02600000000001</v>
      </c>
      <c r="I124" s="25">
        <v>210</v>
      </c>
      <c r="J124" s="63">
        <v>0</v>
      </c>
      <c r="K124" s="25">
        <v>0</v>
      </c>
      <c r="L124" s="25">
        <v>0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  <c r="IW124" s="25">
        <v>0</v>
      </c>
      <c r="IX124" s="7">
        <v>43</v>
      </c>
    </row>
    <row r="125" spans="1:258" s="2" customFormat="1">
      <c r="A125" s="7">
        <v>116</v>
      </c>
      <c r="B125" s="21" t="s">
        <v>16</v>
      </c>
      <c r="C125" s="22">
        <f>D125+E125+F125+G125+H125+I125+J125+K125+L125+IW125</f>
        <v>1615.0260000000001</v>
      </c>
      <c r="D125" s="22">
        <v>533</v>
      </c>
      <c r="E125" s="22">
        <v>198</v>
      </c>
      <c r="F125" s="22">
        <v>256</v>
      </c>
      <c r="G125" s="22">
        <v>256</v>
      </c>
      <c r="H125" s="26">
        <v>162.02600000000001</v>
      </c>
      <c r="I125" s="22">
        <v>210</v>
      </c>
      <c r="J125" s="18">
        <v>0</v>
      </c>
      <c r="K125" s="18">
        <v>0</v>
      </c>
      <c r="L125" s="16">
        <v>0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8">
        <v>0</v>
      </c>
      <c r="IW125" s="22">
        <v>0</v>
      </c>
      <c r="IX125" s="17"/>
    </row>
    <row r="126" spans="1:258" s="2" customFormat="1" ht="26.25" customHeight="1">
      <c r="A126" s="7">
        <v>117</v>
      </c>
      <c r="B126" s="35" t="s">
        <v>81</v>
      </c>
      <c r="C126" s="30">
        <f>D126+E126+F126+G126+H126+I126+J126+K126+L126+IW126</f>
        <v>190348.22899999996</v>
      </c>
      <c r="D126" s="30">
        <f>+D125+D123+D121+D118+D116</f>
        <v>2922</v>
      </c>
      <c r="E126" s="31">
        <f>E125+E123+E121+E118+E116</f>
        <v>10398</v>
      </c>
      <c r="F126" s="30">
        <f>F125+F123+F121+F118+F116</f>
        <v>7573</v>
      </c>
      <c r="G126" s="30">
        <v>16165.626</v>
      </c>
      <c r="H126" s="30">
        <f>H125+H123+H121+H118+H116</f>
        <v>16986.008999999998</v>
      </c>
      <c r="I126" s="30">
        <f>I125+I123+I121+I117+I115</f>
        <v>25348.754000000001</v>
      </c>
      <c r="J126" s="69">
        <f>J125+J121+J118+J116</f>
        <v>28475</v>
      </c>
      <c r="K126" s="69">
        <f>K125+K123+K121+K118+K116</f>
        <v>27493.8</v>
      </c>
      <c r="L126" s="69">
        <f>L125+L123+L121+L118+L116</f>
        <v>27493.02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69">
        <f>IW125+IW123+IW121+IW118+IW116</f>
        <v>27493.02</v>
      </c>
      <c r="IX126" s="17"/>
    </row>
  </sheetData>
  <mergeCells count="29">
    <mergeCell ref="B119:K119"/>
    <mergeCell ref="A3:IX5"/>
    <mergeCell ref="B84:K84"/>
    <mergeCell ref="B22:K22"/>
    <mergeCell ref="B39:K39"/>
    <mergeCell ref="B46:K46"/>
    <mergeCell ref="B49:K49"/>
    <mergeCell ref="A7:A8"/>
    <mergeCell ref="B7:B8"/>
    <mergeCell ref="B14:K14"/>
    <mergeCell ref="B112:IX112"/>
    <mergeCell ref="B113:IX113"/>
    <mergeCell ref="B55:IW55"/>
    <mergeCell ref="B56:IX56"/>
    <mergeCell ref="B57:IX57"/>
    <mergeCell ref="B95:IW95"/>
    <mergeCell ref="I1:L1"/>
    <mergeCell ref="C7:IW7"/>
    <mergeCell ref="IX7:IX8"/>
    <mergeCell ref="B20:IW20"/>
    <mergeCell ref="B21:IW21"/>
    <mergeCell ref="B96:IW96"/>
    <mergeCell ref="B71:K71"/>
    <mergeCell ref="B114:IX114"/>
    <mergeCell ref="B69:IW69"/>
    <mergeCell ref="B70:IW70"/>
    <mergeCell ref="B82:IW82"/>
    <mergeCell ref="B83:IW83"/>
    <mergeCell ref="B94:IW94"/>
  </mergeCells>
  <pageMargins left="0.51181102362204722" right="0.5118110236220472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2020-12-11T04:13:18Z</dcterms:modified>
</cp:coreProperties>
</file>